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00" windowWidth="14955" windowHeight="6570" tabRatio="866" activeTab="2"/>
  </bookViews>
  <sheets>
    <sheet name="Estructura proyecto" sheetId="1" r:id="rId1"/>
    <sheet name="Plan de Adquisiciones" sheetId="2" r:id="rId2"/>
    <sheet name="Detalle Plan de Adquisiciones" sheetId="3" r:id="rId3"/>
    <sheet name="Listas_Opciones_de_Referencia" sheetId="4" state="hidden" r:id="rId4"/>
  </sheets>
  <definedNames>
    <definedName name="_Toc128893962" localSheetId="1">'Plan de Adquisiciones'!$C$26</definedName>
    <definedName name="_xlnm.Print_Area" localSheetId="2">'Detalle Plan de Adquisiciones'!$A$3:$AN$177</definedName>
    <definedName name="_xlnm.Print_Area" localSheetId="3">'Listas_Opciones_de_Referencia'!$A$1:$B$89</definedName>
    <definedName name="_xlnm.Print_Area" localSheetId="1">'Plan de Adquisiciones'!$A$1:$C$28</definedName>
    <definedName name="_xlnm.Print_Titles" localSheetId="2">'Detalle Plan de Adquisiciones'!$102:$105</definedName>
  </definedNames>
  <calcPr fullCalcOnLoad="1"/>
</workbook>
</file>

<file path=xl/comments3.xml><?xml version="1.0" encoding="utf-8"?>
<comments xmlns="http://schemas.openxmlformats.org/spreadsheetml/2006/main">
  <authors>
    <author>wb323545</author>
    <author>Diego A. Berardo</author>
  </authors>
  <commentList>
    <comment ref="D5" authorId="0">
      <text>
        <r>
          <rPr>
            <b/>
            <sz val="12"/>
            <rFont val="Tahoma"/>
            <family val="2"/>
          </rPr>
          <t>Cuando sea claro el ámbito de aplicación</t>
        </r>
        <r>
          <rPr>
            <sz val="8"/>
            <rFont val="Tahoma"/>
            <family val="2"/>
          </rPr>
          <t xml:space="preserve">
</t>
        </r>
      </text>
    </comment>
    <comment ref="D41" authorId="0">
      <text>
        <r>
          <rPr>
            <b/>
            <sz val="12"/>
            <rFont val="Tahoma"/>
            <family val="2"/>
          </rPr>
          <t>Cuando sea claro el ámbito de aplicación</t>
        </r>
        <r>
          <rPr>
            <sz val="8"/>
            <rFont val="Tahoma"/>
            <family val="2"/>
          </rPr>
          <t xml:space="preserve">
</t>
        </r>
      </text>
    </comment>
    <comment ref="AF5" authorId="1">
      <text>
        <r>
          <rPr>
            <sz val="8"/>
            <rFont val="Tahoma"/>
            <family val="2"/>
          </rPr>
          <t>Para poder cargar esta información en el sistema debe estar informada la fecha REAL de Firma del Contrato del Proceso.</t>
        </r>
      </text>
    </comment>
    <comment ref="AG5" authorId="1">
      <text>
        <r>
          <rPr>
            <sz val="8"/>
            <rFont val="Tahoma"/>
            <family val="2"/>
          </rPr>
          <t>Para poder cargar esta información en el sistema debe estar informada la fecha REAL de Firma del Contrato del Proceso.</t>
        </r>
      </text>
    </comment>
    <comment ref="AF41" authorId="1">
      <text>
        <r>
          <rPr>
            <sz val="8"/>
            <rFont val="Tahoma"/>
            <family val="2"/>
          </rPr>
          <t>Para poder cargar esta información en el sistema debe estar informada la fecha REAL de Firma del Contrato del Proceso.</t>
        </r>
      </text>
    </comment>
    <comment ref="AG41" authorId="1">
      <text>
        <r>
          <rPr>
            <sz val="8"/>
            <rFont val="Tahoma"/>
            <family val="2"/>
          </rPr>
          <t>Para poder cargar esta información en el sistema debe estar informada la fecha REAL de Firma del Contrato del Proceso.</t>
        </r>
      </text>
    </comment>
  </commentList>
</comments>
</file>

<file path=xl/sharedStrings.xml><?xml version="1.0" encoding="utf-8"?>
<sst xmlns="http://schemas.openxmlformats.org/spreadsheetml/2006/main" count="1997" uniqueCount="414">
  <si>
    <t>Dato</t>
  </si>
  <si>
    <t>Comentarios</t>
  </si>
  <si>
    <t>Categoría de Inversión</t>
  </si>
  <si>
    <t>Monto Financiado por el Banco</t>
  </si>
  <si>
    <t>Monto Total Proyecto (Incluyendo Contraparte)</t>
  </si>
  <si>
    <t>Obras</t>
  </si>
  <si>
    <t>Bienes</t>
  </si>
  <si>
    <t>Servicios de No Consultoría</t>
  </si>
  <si>
    <t>Capacitación</t>
  </si>
  <si>
    <t>Gastos Operativos</t>
  </si>
  <si>
    <t>Consultoría (firmas + individuos)</t>
  </si>
  <si>
    <t>Subsidios</t>
  </si>
  <si>
    <t>Subproyectos Comunitarios</t>
  </si>
  <si>
    <t>Subproyectos</t>
  </si>
  <si>
    <t>No asignados</t>
  </si>
  <si>
    <t>OBRAS</t>
  </si>
  <si>
    <t>Unidad Ejecutora :</t>
  </si>
  <si>
    <t>Nombre del Contrato :</t>
  </si>
  <si>
    <t>Descripción adicional :</t>
  </si>
  <si>
    <t>Método de Adquisición :</t>
  </si>
  <si>
    <t>Cantidad de Lotes :</t>
  </si>
  <si>
    <t>Documento Base :</t>
  </si>
  <si>
    <t>Monto Estimado, en u$s :</t>
  </si>
  <si>
    <t>Estado del Proceso :</t>
  </si>
  <si>
    <t>Fechas (En caso de no aplicar poner (N/A)</t>
  </si>
  <si>
    <t>Oferente</t>
  </si>
  <si>
    <t>Precio de las ofertas (en Moneda ####)</t>
  </si>
  <si>
    <t>Documento de Licitación</t>
  </si>
  <si>
    <t>No Objeción Documentos</t>
  </si>
  <si>
    <t>Publicación</t>
  </si>
  <si>
    <t>Apertura</t>
  </si>
  <si>
    <t>Evaluación</t>
  </si>
  <si>
    <t>No Objeción Evaluación</t>
  </si>
  <si>
    <t>Firma del Contrato</t>
  </si>
  <si>
    <t>Fin del Contrato (cumplido)</t>
  </si>
  <si>
    <t>Estimada</t>
  </si>
  <si>
    <t>Real</t>
  </si>
  <si>
    <t>BIENES</t>
  </si>
  <si>
    <t>Puntaje técnico asignado</t>
  </si>
  <si>
    <t>Propuesta económica evaluada (en Moneda ####)</t>
  </si>
  <si>
    <t>Puntaje final asignado</t>
  </si>
  <si>
    <t>Aviso de Expresiones de Interés</t>
  </si>
  <si>
    <t>Evaluación Técnica</t>
  </si>
  <si>
    <t>No Objeción Evaluación Técnica</t>
  </si>
  <si>
    <t>Evaluación Final y Negociación</t>
  </si>
  <si>
    <t>No Objeción al Contrato</t>
  </si>
  <si>
    <t>Cantidad Estimada de Consultores :</t>
  </si>
  <si>
    <t>Nombre del Consultor</t>
  </si>
  <si>
    <t>Período Desde</t>
  </si>
  <si>
    <t>Hasta</t>
  </si>
  <si>
    <t>Cargo</t>
  </si>
  <si>
    <t>No Objeción a los TdR de la Actividad</t>
  </si>
  <si>
    <t>Fin de las Contrataciones</t>
  </si>
  <si>
    <t>Fecha Fin de la Actividad</t>
  </si>
  <si>
    <t>LISTAS DE OPCIONES DE DATOS DE REFERENCIA DE CAMPOS CON VALORES PREDEFINIDOS</t>
  </si>
  <si>
    <t>Categoría de Inversión :</t>
  </si>
  <si>
    <t>Servicios de no consultoría</t>
  </si>
  <si>
    <t>Consultoría Firmas</t>
  </si>
  <si>
    <t>Consultoría Individuos</t>
  </si>
  <si>
    <t>TRANSFERENCIAS</t>
  </si>
  <si>
    <t>Cápitas</t>
  </si>
  <si>
    <t>Comparación de precios </t>
  </si>
  <si>
    <t>Licitación Pública Nacional </t>
  </si>
  <si>
    <t>Contratación Directa </t>
  </si>
  <si>
    <t>Licitación Internacional Limitada </t>
  </si>
  <si>
    <t>Licitación Pública Internacional </t>
  </si>
  <si>
    <t>Licitación Pública Internacional con Precalificación</t>
  </si>
  <si>
    <t>Licitación Pública Internacional en 2 etapas </t>
  </si>
  <si>
    <t>Licitación Pública Internacional por Lotes </t>
  </si>
  <si>
    <t>Según Normativa Local </t>
  </si>
  <si>
    <t>Método de Selección :</t>
  </si>
  <si>
    <t>Selección basada en el menor costo </t>
  </si>
  <si>
    <t>Selección Basada en la Calidad y Costo </t>
  </si>
  <si>
    <t>Selección basada en las calificaciones de los consultores</t>
  </si>
  <si>
    <t>Selección Basado en Presupuesto Fijo </t>
  </si>
  <si>
    <t>Selección con base en una sola fuente </t>
  </si>
  <si>
    <t>Documento</t>
  </si>
  <si>
    <t>Categoría</t>
  </si>
  <si>
    <t>Adq. libros de textos y material de lectura</t>
  </si>
  <si>
    <t>Bienes </t>
  </si>
  <si>
    <t>Adquisición de Bienes</t>
  </si>
  <si>
    <t>Adquisición de Bienes - Sector Salud</t>
  </si>
  <si>
    <t>Adquisición de Servicios de no consultoría</t>
  </si>
  <si>
    <t>Servicios de No Consultoría </t>
  </si>
  <si>
    <t>Comparación de Precios para Bienes</t>
  </si>
  <si>
    <t>Comparación de Precios para Obras</t>
  </si>
  <si>
    <t>Obras </t>
  </si>
  <si>
    <t>Contratación de obras</t>
  </si>
  <si>
    <t>Contratación de Obras Mayores - Derecho Civil</t>
  </si>
  <si>
    <t>Contratación de Obras Menores</t>
  </si>
  <si>
    <t>Contratación de obras y servicios basado en resultados</t>
  </si>
  <si>
    <t>Doc. de precalificación para construcción de obras</t>
  </si>
  <si>
    <t>Especificaciones Técnicas</t>
  </si>
  <si>
    <t>Consultoría - Firmas </t>
  </si>
  <si>
    <t>Suministro e instalación de plantas y equipos</t>
  </si>
  <si>
    <t>Suministro e instalación de sist. de información</t>
  </si>
  <si>
    <t>Términos de Referencia</t>
  </si>
  <si>
    <t>Forma de Contrato :</t>
  </si>
  <si>
    <t>Forma</t>
  </si>
  <si>
    <t>Llave en mano</t>
  </si>
  <si>
    <t>Locación de Obra</t>
  </si>
  <si>
    <t>Consultoría - Individuos </t>
  </si>
  <si>
    <t>Locación de Obra (Suma Alzada)</t>
  </si>
  <si>
    <t>Locación de Servicio (Basado en el Tiempo)</t>
  </si>
  <si>
    <t>Locación de Servicios</t>
  </si>
  <si>
    <t>Precios Unitarios</t>
  </si>
  <si>
    <t>Suma Alzada</t>
  </si>
  <si>
    <t>Suma alzada</t>
  </si>
  <si>
    <t>Suma global</t>
  </si>
  <si>
    <t>Suma global + gastos reembolsables</t>
  </si>
  <si>
    <t>Previsto</t>
  </si>
  <si>
    <t>Proceso en curso</t>
  </si>
  <si>
    <t>Relicitación</t>
  </si>
  <si>
    <t>Proceso Cancelado</t>
  </si>
  <si>
    <t>Declaración de Licitación Desierta</t>
  </si>
  <si>
    <t>Rechazo de Ofertas</t>
  </si>
  <si>
    <t>Contrato En Ejecución</t>
  </si>
  <si>
    <t>Contrato Terminado</t>
  </si>
  <si>
    <t>Región</t>
  </si>
  <si>
    <t>SERVICIOS DE NO CONSULTORÍA</t>
  </si>
  <si>
    <t>CONSULTORÍAS FIRMAS</t>
  </si>
  <si>
    <t>CONSULTORÍAS INDIVIDUOS</t>
  </si>
  <si>
    <t>Número de Proceso:</t>
  </si>
  <si>
    <t>SEP y Lista Corta</t>
  </si>
  <si>
    <t>No Objeción a SEP y Lista Corta</t>
  </si>
  <si>
    <t>Emisión del SEP</t>
  </si>
  <si>
    <t>Recontratación</t>
  </si>
  <si>
    <t>Selección Basada en la Calidad </t>
  </si>
  <si>
    <t>Enero 1995. Políticas Básicas y Procedimientos de Adquisiciones del BID (Bienes y Obras) (GP-118)</t>
  </si>
  <si>
    <t>Enero 2005. Políticas para la Adquisición de Bienes y Obras financiados por el Banco Interamericano de Desarrollo (GN-2349-4)</t>
  </si>
  <si>
    <t>Febrero 2006. Políticas para la Selección y Contratación de Consultores financiados por el Banco Interamericano de Desarrollo (GN-2350-6)</t>
  </si>
  <si>
    <t>Febrero 2006. Políticas para la Adquisición de Bienes y Obras financiados por el Banco Interamericano de Desarrollo (GN-2349-6)</t>
  </si>
  <si>
    <t>Julio 2006. Políticas para la Adquisición de Bienes y Obras financiados por el Banco Interamericano de Desarrollo (GN-2349-7)</t>
  </si>
  <si>
    <t>Febrero 2004. Políticas y Procedimientos para la Adquisición de Servicios de Consultoría (GN-2220-10)</t>
  </si>
  <si>
    <t>Enero 2005. Políticas para la Selección y Contratación de Consultores financiados por el Banco Interamericano de Desarrollo (GN-2350-4)</t>
  </si>
  <si>
    <t>Julio 2006. Políticas para la Selección y Contratación de Consultores financiados por el Banco Interamericano de Desarrollo (GN-2350-7)</t>
  </si>
  <si>
    <t>Solicitud Estándar de Propuestas</t>
  </si>
  <si>
    <t>Tiempo Trabajado</t>
  </si>
  <si>
    <t>3 CVs </t>
  </si>
  <si>
    <t>Enero 1995. Edición revisada Septiembre 1997.</t>
  </si>
  <si>
    <t>Enero 1995. Edición revisada Enero 1999.</t>
  </si>
  <si>
    <t>Mayo 2004.</t>
  </si>
  <si>
    <t>Mayo 2004. Edición revisada Octubre 2006.</t>
  </si>
  <si>
    <t>Enero 1997. Edición revisada Septiembre 1997.</t>
  </si>
  <si>
    <t>Enero 1997. Edición revisada Enero 1999.</t>
  </si>
  <si>
    <t>Enero 1997. Edición revisada Mayo 2002.</t>
  </si>
  <si>
    <t>Versión de Normas de Adquisición (BID):</t>
  </si>
  <si>
    <t>Versión de Normas de Adquisición (BM):</t>
  </si>
  <si>
    <t>Versión de Normas de Consultoría (BID):</t>
  </si>
  <si>
    <t>Versión de Normas de Consultoría (BM):</t>
  </si>
  <si>
    <t>INFORMACIÓN PARA CARGA INICIAL DEL PLAN DE ADQUISICIONES 
EN CURSO Y/O ULTIMO PRESENTADO</t>
  </si>
  <si>
    <t>Desde</t>
  </si>
  <si>
    <t>Sín</t>
  </si>
  <si>
    <t>Con</t>
  </si>
  <si>
    <t>Total</t>
  </si>
  <si>
    <t>Componente Asociado :</t>
  </si>
  <si>
    <t>1. Cobertura del Plan de Adquisiciones</t>
  </si>
  <si>
    <t>2. Versión del Plan de Adquisiciones</t>
  </si>
  <si>
    <t>4. Métodos / Rangos de Actuación y Plazos por Tipo de Proceso</t>
  </si>
  <si>
    <t>5. Detalle del Plan de Adquisiciones</t>
  </si>
  <si>
    <t>Cobertura del Plan de Adquisiciones:</t>
  </si>
  <si>
    <t>Contratación de Obras Mayores</t>
  </si>
  <si>
    <t>Comparación de Calificaciones</t>
  </si>
  <si>
    <t>Solicitud de Propuestas y Términos de Referencia</t>
  </si>
  <si>
    <t>Suma global + Gastos Reembolsables</t>
  </si>
  <si>
    <t>COMPONENTES? (SI / NO)</t>
  </si>
  <si>
    <t>Nombre de los componentes (listar por numero o letra)</t>
  </si>
  <si>
    <t>Nombre Organismo Prestatario (* ver manual)</t>
  </si>
  <si>
    <t xml:space="preserve">División Política del País (Región / Departamento / Jurisdicción, Provincia) </t>
  </si>
  <si>
    <t>3. Tipos de Gasto</t>
  </si>
  <si>
    <r>
      <t xml:space="preserve">Método de Selección/Adquisición
</t>
    </r>
    <r>
      <rPr>
        <i/>
        <sz val="10"/>
        <color indexed="9"/>
        <rFont val="Calibri"/>
        <family val="2"/>
      </rPr>
      <t>(Seleccionar una de las opciones)</t>
    </r>
    <r>
      <rPr>
        <sz val="10"/>
        <color indexed="9"/>
        <rFont val="Calibri"/>
        <family val="2"/>
      </rPr>
      <t>:</t>
    </r>
  </si>
  <si>
    <r>
      <t xml:space="preserve">Documento Base 
</t>
    </r>
    <r>
      <rPr>
        <i/>
        <sz val="10"/>
        <color indexed="9"/>
        <rFont val="Calibri"/>
        <family val="2"/>
      </rPr>
      <t>(Seleccionar una de las opciones)</t>
    </r>
    <r>
      <rPr>
        <sz val="10"/>
        <color indexed="9"/>
        <rFont val="Calibri"/>
        <family val="2"/>
      </rPr>
      <t>:</t>
    </r>
  </si>
  <si>
    <r>
      <t xml:space="preserve">Tipo de Contrato </t>
    </r>
    <r>
      <rPr>
        <i/>
        <sz val="10"/>
        <color indexed="9"/>
        <rFont val="Calibri"/>
        <family val="2"/>
      </rPr>
      <t>(Seleccionar una de las opciones)</t>
    </r>
    <r>
      <rPr>
        <sz val="10"/>
        <color indexed="9"/>
        <rFont val="Calibri"/>
        <family val="2"/>
      </rPr>
      <t>:</t>
    </r>
  </si>
  <si>
    <r>
      <t xml:space="preserve">Revisión Expost </t>
    </r>
    <r>
      <rPr>
        <i/>
        <sz val="10"/>
        <color indexed="9"/>
        <rFont val="Calibri"/>
        <family val="2"/>
      </rPr>
      <t>(Seleccionar una de las opciones)</t>
    </r>
    <r>
      <rPr>
        <sz val="10"/>
        <color indexed="9"/>
        <rFont val="Calibri"/>
        <family val="2"/>
      </rPr>
      <t>:</t>
    </r>
  </si>
  <si>
    <r>
      <t xml:space="preserve">Estado del Proceso </t>
    </r>
    <r>
      <rPr>
        <i/>
        <sz val="10"/>
        <color indexed="9"/>
        <rFont val="Calibri"/>
        <family val="2"/>
      </rPr>
      <t>(Seleccionar una de las opciones)</t>
    </r>
    <r>
      <rPr>
        <sz val="10"/>
        <color indexed="9"/>
        <rFont val="Calibri"/>
        <family val="2"/>
      </rPr>
      <t>:</t>
    </r>
  </si>
  <si>
    <r>
      <t xml:space="preserve">Método de Adquisición
</t>
    </r>
    <r>
      <rPr>
        <i/>
        <sz val="10"/>
        <color indexed="9"/>
        <rFont val="Calibri"/>
        <family val="2"/>
      </rPr>
      <t>(Seleccionar una de las opciones)</t>
    </r>
    <r>
      <rPr>
        <sz val="10"/>
        <color indexed="9"/>
        <rFont val="Calibri"/>
        <family val="2"/>
      </rPr>
      <t>:</t>
    </r>
  </si>
  <si>
    <r>
      <t xml:space="preserve">Tipo de Contrato 
</t>
    </r>
    <r>
      <rPr>
        <i/>
        <sz val="10"/>
        <color indexed="9"/>
        <rFont val="Calibri"/>
        <family val="2"/>
      </rPr>
      <t>(Seleccionar una de las opciones)</t>
    </r>
    <r>
      <rPr>
        <sz val="10"/>
        <color indexed="9"/>
        <rFont val="Calibri"/>
        <family val="2"/>
      </rPr>
      <t>:</t>
    </r>
  </si>
  <si>
    <t>3CV</t>
  </si>
  <si>
    <t xml:space="preserve">SI </t>
  </si>
  <si>
    <t>Componente (si aplica)</t>
  </si>
  <si>
    <t>Tegucigalpa Francisco Morazán</t>
  </si>
  <si>
    <t>N/A</t>
  </si>
  <si>
    <t>1ro de enero 2011</t>
  </si>
  <si>
    <t>Unidad de Supervisión y Seguimiento</t>
  </si>
  <si>
    <t>Yoro</t>
  </si>
  <si>
    <t>R8</t>
  </si>
  <si>
    <t>R2</t>
  </si>
  <si>
    <t>R5</t>
  </si>
  <si>
    <t>R1</t>
  </si>
  <si>
    <t>R14</t>
  </si>
  <si>
    <t xml:space="preserve">Intibucá </t>
  </si>
  <si>
    <t>Adquisición de Equipo de Informática para SANAA</t>
  </si>
  <si>
    <t>Adquisición de Mobiliario para SANAA</t>
  </si>
  <si>
    <t>Adquisición de alimentación para los participantes</t>
  </si>
  <si>
    <t>Emisión de Orden de Compra</t>
  </si>
  <si>
    <t>Catastro Técnico de Red de Alcantarillado y Obras</t>
  </si>
  <si>
    <t>Estudios de Mecanismos Institucionales y Financiero para pago de Prestaciones</t>
  </si>
  <si>
    <t>Estudio de Marco institucional para el manejo de represas y venta en bloque</t>
  </si>
  <si>
    <t>Estudio de Estrategia para socializar y concertar nueva institucionalidad para los servicios de agua potable y saneamiento en el DC</t>
  </si>
  <si>
    <t>Estudio de factibilidad del Proyecto del Rio del Hombre como fuente de abastecimiento</t>
  </si>
  <si>
    <t>Componente A  Asistencia Técnica</t>
  </si>
  <si>
    <t>Componente B  Construcción de Obras Civiles</t>
  </si>
  <si>
    <t>Componente C  Administración, Consultas y Preparación de Proyectos</t>
  </si>
  <si>
    <t>Componente A</t>
  </si>
  <si>
    <t>Componente B</t>
  </si>
  <si>
    <t>Olancho</t>
  </si>
  <si>
    <t>Fortalecimiento Institucional de la municipalidad de Catacamas y Juticalpa</t>
  </si>
  <si>
    <t xml:space="preserve">Colón </t>
  </si>
  <si>
    <t>Sin</t>
  </si>
  <si>
    <t>Lempira</t>
  </si>
  <si>
    <t>Comparación de Precio</t>
  </si>
  <si>
    <t xml:space="preserve">Solicitud de Cotización </t>
  </si>
  <si>
    <t>Francisco Morazán</t>
  </si>
  <si>
    <t xml:space="preserve"> Supervisión de Obra de la Construcción Lagunas de Oxidación, Siguatepeque, Comayagua</t>
  </si>
  <si>
    <t xml:space="preserve">Comayagua </t>
  </si>
  <si>
    <t>Supervisión de Obra de la Construcción de la Ampliación sistema alcantarillado sanitario, Sonaguera</t>
  </si>
  <si>
    <t>R12</t>
  </si>
  <si>
    <t>R13</t>
  </si>
  <si>
    <t>Supervisión de Obra de la Construcción del Sistema Alcantarillado Sanitario, del Barrio La Hoya y Barrio Zunilapa Municipio de Catacamas Departamento de Olancho</t>
  </si>
  <si>
    <t>Especialista en Monitoreo y Evaluación    del Suplemento  Programa de Inversión de Agua y Saneamiento Préstamo 1793/SF-HO.</t>
  </si>
  <si>
    <t>Asistente de Adquisiciones   del Suplemento  Programa de Inversión de Agua y Saneamiento Préstamo 1793/SF-HO.</t>
  </si>
  <si>
    <t>Componente  C</t>
  </si>
  <si>
    <t>Gobierno de Honduras</t>
  </si>
  <si>
    <t>Nombre Organismo -Ejecutor (si aplica)</t>
  </si>
  <si>
    <t>Fondo Hondureño de Inversión Social</t>
  </si>
  <si>
    <t>Coordinación General de la Unidad de Supervisión y Seguimiento USS.</t>
  </si>
  <si>
    <t>Especialista Legal  para la Unidad de Supervisión y Seguimiento USS.</t>
  </si>
  <si>
    <t>Especialista de Adquisiciones   y Contrataciones de la Unidad de Supervisión y Seguimiento USS.</t>
  </si>
  <si>
    <t>Solicitud de Cotización</t>
  </si>
  <si>
    <t>Gastos  Operativos de la Asistencia Técnica de la ERSAPS</t>
  </si>
  <si>
    <t>Supervisión y Seguimiento Asistencia Técnica de la ERSAPS.</t>
  </si>
  <si>
    <t>Olancho, Intibucá, La Paz, Yoro y Francisco Morazán</t>
  </si>
  <si>
    <t xml:space="preserve">R8, R14, R1, R4 </t>
  </si>
  <si>
    <t xml:space="preserve"> PLAN DE ADQUISICIONES DE ENERO 2011 a JUNIO  2012</t>
  </si>
  <si>
    <t xml:space="preserve">No especificado </t>
  </si>
  <si>
    <t>No especificado</t>
  </si>
  <si>
    <t xml:space="preserve">Obras </t>
  </si>
  <si>
    <r>
      <t xml:space="preserve">LPI:   </t>
    </r>
    <r>
      <rPr>
        <b/>
        <sz val="10"/>
        <rFont val="Calibri"/>
        <family val="2"/>
      </rPr>
      <t>≥</t>
    </r>
    <r>
      <rPr>
        <b/>
        <sz val="10"/>
        <rFont val="Calibri"/>
        <family val="2"/>
      </rPr>
      <t xml:space="preserve"> US$ 1,500,000.00, LPN:  </t>
    </r>
    <r>
      <rPr>
        <b/>
        <sz val="10"/>
        <rFont val="Calibri"/>
        <family val="2"/>
      </rPr>
      <t>≥</t>
    </r>
    <r>
      <rPr>
        <b/>
        <sz val="10"/>
        <rFont val="Calibri"/>
        <family val="2"/>
      </rPr>
      <t xml:space="preserve"> US$ 150,000.00 y &lt; US$ 1,500,000.00, CP: &lt; US$ 150,000.00</t>
    </r>
  </si>
  <si>
    <t>Bienes y Servicios Distintos de Consultorías</t>
  </si>
  <si>
    <t>Firmas Consultoras</t>
  </si>
  <si>
    <t xml:space="preserve">Consultor Individual </t>
  </si>
  <si>
    <t>LPI:   ≥  US$ 150,000.00, LPN:  &gt;  US$ 25,000.00  &lt; US$ 150,000.00, CP: &lt; 25,000.00</t>
  </si>
  <si>
    <t>Proceso  Publico &gt; US$ 200,000.00</t>
  </si>
  <si>
    <t>Selección Basada en las Calificaciones de los Consultores (SCC): Conforme  PA</t>
  </si>
  <si>
    <t>Proceso Publico Nacional   &lt;  US$ 200,000.00</t>
  </si>
  <si>
    <t xml:space="preserve">30 de JUNIO de  2012 </t>
  </si>
  <si>
    <t>Versión  :</t>
  </si>
  <si>
    <t xml:space="preserve"> Sistema de Ejecución de Planes de Adquisiciones. SEPA </t>
  </si>
  <si>
    <t xml:space="preserve">Para la adquisición de obras en  LPI se utilizará el documentos estándar del Banco, para LPN, se utilizará el documentos armonizado dela ONCAE. Para adquisición de bienes se utilizará el documento armonizado de ONCAE, en consultoría se utilizará el documento estándar del Banco   Solicitud de Pedido de Propuesta </t>
  </si>
  <si>
    <t xml:space="preserve">Francisco Morazán </t>
  </si>
  <si>
    <t xml:space="preserve">Elaboración Estudios Socioecomico </t>
  </si>
  <si>
    <t>Consultorías de Apoyo a Municipalidades ERSAPs</t>
  </si>
  <si>
    <t>Especialista Administrativo-Financiero   de la Unidad de Supervisión y Seguimiento USS.</t>
  </si>
  <si>
    <t xml:space="preserve">Especialista Apoyo Técnico en temas Ambiental  </t>
  </si>
  <si>
    <t>Especialista en Agua y Saneamiento   del Suplemento  Programa de Inversión de Agua y Saneamiento Préstamo 1793/SF-HO.</t>
  </si>
  <si>
    <t>Asistente Financiero  del Suplemento  Programa de Inversión de Agua y Saneamiento Préstamo 1793/SF-HO.</t>
  </si>
  <si>
    <t>Construcción de Obras Lagunas de Oxidación Siguatepeque</t>
  </si>
  <si>
    <t>Construcción Sistema de Alcantarillado Sanitario, Reitoca</t>
  </si>
  <si>
    <t>Construcción Sistema de Alcantarillado, San Juan</t>
  </si>
  <si>
    <t>Construcción Sistema de Alcantarillado Sanitario, Guaimaca</t>
  </si>
  <si>
    <t>Construcción de Alcantarillado Sanitario, Casco Urbano Bonito Oriental</t>
  </si>
  <si>
    <t>Constucción de Alccantarillado, Canguacota</t>
  </si>
  <si>
    <t>Construcción de Alcantarillado, Minas de Oro</t>
  </si>
  <si>
    <t>Construcción de Alcantarillado Sanitario, Tatumbla</t>
  </si>
  <si>
    <t>Construcción de pozo, Santa Rita</t>
  </si>
  <si>
    <t>Fase II: Redes y tanques, Santa Rita</t>
  </si>
  <si>
    <t>Sistema de Alcantarillado Sanitario, San Juan Guarita</t>
  </si>
  <si>
    <t>Reitoca, Francisco Morazán</t>
  </si>
  <si>
    <t xml:space="preserve">San juan, Intibucá </t>
  </si>
  <si>
    <t>Catacamas, Olancho</t>
  </si>
  <si>
    <t>Guimaca, Francisco Morazán</t>
  </si>
  <si>
    <t>Bonito Oriental, Colón</t>
  </si>
  <si>
    <t>Construcción de Alcantarillado Sanitar Casco Urbano, Erandique</t>
  </si>
  <si>
    <t>Erandique, Lempira</t>
  </si>
  <si>
    <t>Tatumbla, Francisco Morazán</t>
  </si>
  <si>
    <t>Salamá, Olancho</t>
  </si>
  <si>
    <t>Canguacota, Lempira</t>
  </si>
  <si>
    <t>Minas, Comayagua</t>
  </si>
  <si>
    <t>Santa Rita, Yoro</t>
  </si>
  <si>
    <t>Juticalpa, Olancho</t>
  </si>
  <si>
    <t>Concordia, Olancho</t>
  </si>
  <si>
    <t>Campamento, Olancho</t>
  </si>
  <si>
    <t>Marcala, La Paz</t>
  </si>
  <si>
    <t>Puerto Cortés, Cortés</t>
  </si>
  <si>
    <t>La Labor, Ocotepeque</t>
  </si>
  <si>
    <t>Morazán, Yoro</t>
  </si>
  <si>
    <t>Guarita, Lempira</t>
  </si>
  <si>
    <t>San Juan, Lempira</t>
  </si>
  <si>
    <t>Siguatepeque, Comayagua</t>
  </si>
  <si>
    <t>Componente  B</t>
  </si>
  <si>
    <t>San Juan, Intibucá</t>
  </si>
  <si>
    <t xml:space="preserve">Supervisión Alcantarillado Sanitario, Casco urbano San Juan </t>
  </si>
  <si>
    <t>Supervisión Alcantarillado Sanitario, Casco urbano Reitoca</t>
  </si>
  <si>
    <t>Guaimaca, Fracncisco Morazán</t>
  </si>
  <si>
    <t>Supervisión Alcantarillado Sanitario, Casco urbano Guaimaca</t>
  </si>
  <si>
    <t>Supervisión Alcantarillado Sanitario, Casco urbano Bonito Oriental</t>
  </si>
  <si>
    <t>Supervisión Alcantarillado Sanitario, Casco urbano Erandique</t>
  </si>
  <si>
    <t>Supervisión Alcantarillado Sanitario, Casco urbano Salamá</t>
  </si>
  <si>
    <t>Supervisión Alcantarillado Sanitario, Casco urbano Tatumbla</t>
  </si>
  <si>
    <t>Cololaca, Lempira</t>
  </si>
  <si>
    <t>Supervisión Alcantarillado Sanitario, Canguacota</t>
  </si>
  <si>
    <t>Minas de Oro, Comayagua</t>
  </si>
  <si>
    <t>La Labor, ocotepeque</t>
  </si>
  <si>
    <t>Supervisión Alcantarillado Sanitario, Guarita</t>
  </si>
  <si>
    <t>San Juan Guarita, Lempira</t>
  </si>
  <si>
    <t>Supervisión Alcantarillado Sanitario, San Juan Guarita</t>
  </si>
  <si>
    <t>Supervisión Lagunas de oxidación, Siguatepeque</t>
  </si>
  <si>
    <t>Supervisión de Alcantarillado, Sector Sur</t>
  </si>
  <si>
    <t>Supervisión Alcantarillado Sanitario, Juticalpa I y II</t>
  </si>
  <si>
    <t>Supervisión Alcantarillado Sanitario, Campamento</t>
  </si>
  <si>
    <t>Supervión de Alcantarillado Sanitario Concepción, Juticalpa</t>
  </si>
  <si>
    <t>Supervisión de Alcantarillado Sanitario Marcala, La Paz</t>
  </si>
  <si>
    <t>Supervisión de Sistema de Agua Potable, Puerto Cortés</t>
  </si>
  <si>
    <t>Pago de auditoría para 2012</t>
  </si>
  <si>
    <t>Elaboración de Estudios AMDC al 2010</t>
  </si>
  <si>
    <t>Sector Sur Catacamas, Olancho; San Juan Intibuca; Reitoca Fco. Morazan; Sta Rita, Yoro; Salama Olancho</t>
  </si>
  <si>
    <t>Componente  A</t>
  </si>
  <si>
    <t>Consultoría y Pliegos Tarifarios Micromedición o Estudios Socieconomicos</t>
  </si>
  <si>
    <t>Fortalecimiento Institucional de la municipalidad de Salama Campameto</t>
  </si>
  <si>
    <t>Fortalecimiento Institucional de la municipalidad de Concordia Juticalpa</t>
  </si>
  <si>
    <t>Fortalecimiento Institucional de la municipalidad Sonaguera Bonito Oriental</t>
  </si>
  <si>
    <t>Asistencia para Operadores funcionando de acuerdo a la Ley Marco en la  Municipalidad de Reitoca Tatumbla</t>
  </si>
  <si>
    <t>Asistencia para Operadores funcionando de acuerdo a la Ley Marco en la  Municipalidad de Erandique San Juan Intibucá</t>
  </si>
  <si>
    <t>Asistencia para Operadores funcionando de acuerdo a la Ley Marco en la  Municipalidad de Guarita, San Juan Guarita, Cololaca</t>
  </si>
  <si>
    <t>Asistencia para Operadores funcionando de acuerdo a la Ley Marco en la  Municipalidad de Catacas Olancho, Morazan Yoro</t>
  </si>
  <si>
    <t>Consultorías No Identificadas</t>
  </si>
  <si>
    <t>Adquisición de Modem Tigo y Claro</t>
  </si>
  <si>
    <t>Adquisición de Equipo Asistencia Técnica Municipal</t>
  </si>
  <si>
    <t>Adquisición de Equipo Asistencia Técnica Operador</t>
  </si>
  <si>
    <t>Adquisición de Comparadores de Cloro</t>
  </si>
  <si>
    <t>222/08/2012</t>
  </si>
  <si>
    <t>Adquisición de Equipo Comercial y Medidores</t>
  </si>
  <si>
    <t xml:space="preserve">Taller de Socialización de Regulación </t>
  </si>
  <si>
    <t>Talleres de Operación y Mantenimiento</t>
  </si>
  <si>
    <t>Equipamiento para Operación y Mantenimiento</t>
  </si>
  <si>
    <t>11//03/2012</t>
  </si>
  <si>
    <t>Actualización de Estudios y Diseño Morazan Yoro</t>
  </si>
  <si>
    <t>Actualización de Estudios y Diseño de Puerto Cortes</t>
  </si>
  <si>
    <t>Actualización de Estudios y Diseño de Marcala</t>
  </si>
  <si>
    <t>Actualización de Estudios y Diseño de Concepción Juticalpa</t>
  </si>
  <si>
    <t>Actualización de Estudios y Diseño de Jutiocalpa I y II</t>
  </si>
  <si>
    <t>Actualización de Estudios y Diseño de Minas de Oro</t>
  </si>
  <si>
    <t>Capacitación en Plantas Potabilizadoras</t>
  </si>
  <si>
    <t>Analis de Capacidad Institucional</t>
  </si>
  <si>
    <t>Evaluación Intermedia</t>
  </si>
  <si>
    <t>Evaluación Final</t>
  </si>
  <si>
    <t>24/09/201</t>
  </si>
  <si>
    <t>Consultoría para Monitoreo Técnico</t>
  </si>
  <si>
    <t xml:space="preserve"> Compras Pendientes en Apoyo al SANAA</t>
  </si>
  <si>
    <t>Adquisición de equipo de Topografía SANAA y USS (baterias, camaras, Estación Total completa).</t>
  </si>
  <si>
    <t>Costos Operativos</t>
  </si>
  <si>
    <t>Fin de las Adquisiciones</t>
  </si>
  <si>
    <t>Contratación de Dibujante I en Apoyo al Programa</t>
  </si>
  <si>
    <t>Contratación de Dibujante II en Apoyo al Programa</t>
  </si>
  <si>
    <t>Asistente del Coordinador/ Apoyo en Adquisiciones</t>
  </si>
  <si>
    <t>Gastos Realizados a Diciembre de 2010</t>
  </si>
  <si>
    <t>Gastos Realizados a Diciembre de 2011</t>
  </si>
  <si>
    <t>R7</t>
  </si>
  <si>
    <t>R3</t>
  </si>
  <si>
    <t>Francisco Morazán Olancho</t>
  </si>
  <si>
    <t>Colon</t>
  </si>
  <si>
    <t>Olancho, Yoro</t>
  </si>
  <si>
    <t>R8 Y RR1</t>
  </si>
  <si>
    <t>Auditoría Correspondiente al año 2010</t>
  </si>
  <si>
    <t>Auditoría Correspondiente al año 2009</t>
  </si>
  <si>
    <t>Auditoría Correspondiente al año 2011</t>
  </si>
  <si>
    <t>Instalacion de Medidores de Agua Potable</t>
  </si>
  <si>
    <t>Francisco Morazan</t>
  </si>
  <si>
    <t>Contingencias en Obras</t>
  </si>
  <si>
    <t>Construcción de Alcantarillado Sanitario Salama</t>
  </si>
  <si>
    <t>Supervisión Red Agua Potable y Tanques (Etapa II) y revisión de diseño Línea de Conducción</t>
  </si>
  <si>
    <t xml:space="preserve">Supervisión de Obras Alcantarillado Sanitario, en el municipio de Jesús de Otoro </t>
  </si>
  <si>
    <t>Supervisión Alcantarillado Sanitario, Casco urbano Minas de Oro</t>
  </si>
  <si>
    <t>Supervisión Sistema de Tratamiento de aguas negras concordia</t>
  </si>
  <si>
    <t>Supervisión Sistema de Tratamiento de aguas negras la Labor</t>
  </si>
  <si>
    <t>Supervisión Sistema de Agua Potable Morazán</t>
  </si>
  <si>
    <t>Supervisión de Obras de la Construcción de Sistema de Agua Potable Municipio de Santa Rita, Yoro III</t>
  </si>
  <si>
    <t>Catacamas</t>
  </si>
  <si>
    <t>Construcción de Sistema de Alcantarillado Sanitario Zunilapa Catacamas</t>
  </si>
  <si>
    <t>Construcción de Sistema de Alcantarillado Sanitario La Hoya Catacamas</t>
  </si>
  <si>
    <t>Construcción de Sistema de Alcantarillado Sanitario Jesus de Otoro</t>
  </si>
  <si>
    <t>Gastos  Operativos de la Gestión del Programa Año 2012</t>
  </si>
  <si>
    <t>Gerente de Proyecto ERSAPS</t>
  </si>
  <si>
    <t>Formulación de Programa de Micromedición</t>
  </si>
  <si>
    <t>Taller Capacitación ATM</t>
  </si>
  <si>
    <t>Talleres Consultoría Planificación Implementacióm Micromedición ERSAPS</t>
  </si>
  <si>
    <t>Talleres Consultoría Campaña Comunicación Micromedición ERSAPS</t>
  </si>
  <si>
    <t>Consultoria de Planificación Implementación de Micromedición ERSAPS</t>
  </si>
  <si>
    <t>Consultoria de Campaña de Comunicación  de Micromedición ERSAPS</t>
  </si>
  <si>
    <t>Construcción Alcantarillado Sector Sur, Catacamas</t>
  </si>
  <si>
    <t>Construcción Linea de Impulsion Fase III</t>
  </si>
  <si>
    <t>Alcantarillado Sanitario de Juticalpa  II</t>
  </si>
  <si>
    <t>Alcantarillado Sanitario de Juticalpa  I</t>
  </si>
  <si>
    <t>Taller  de Inducción ATM</t>
  </si>
  <si>
    <t>Construccion de Alcantarillado Sanitario Bsarrio el Centro, Concordia</t>
  </si>
  <si>
    <t>Construccion Alcantarillado Sanitario. Concepción, Juticalpa</t>
  </si>
  <si>
    <t>Construccion Alcantarillado Sanitario Casco Urbano, Campamento</t>
  </si>
  <si>
    <t>Construccion Alcantarillado Sanitario de Marcala</t>
  </si>
  <si>
    <t>Construccion Sistema de Agua Potable, Puerto Cortés</t>
  </si>
  <si>
    <t>Construccion Sistema de tratamiento de aguas residuales, La Labor</t>
  </si>
  <si>
    <t>Construccion Sistema de Agua Potable, Morazán</t>
  </si>
  <si>
    <t>Construccion Sistema de Alcantarillado Sanitario, Guarita</t>
  </si>
  <si>
    <t>Taller  de Inducción ATM ERSAPS II</t>
  </si>
  <si>
    <t>Actualización de Estudios y Diseño San Juan Guarita, Guarita</t>
  </si>
  <si>
    <t>Actualización de Estudios y Diseño de Concepción y Campamento Olancho</t>
  </si>
  <si>
    <t>Especialista de Adquisiciones   y Contrataciones de la Unidad de Supervisión y Seguimiento USS. 2011</t>
  </si>
  <si>
    <t>Coordinación General de la Unidad de Supervisión y Seguimiento Enero Diciembre 2012</t>
  </si>
  <si>
    <t>Especialista Administrativo-Financiero   de la Unidad de Supervisión y Seguimiento Enero-Diciembre 2012</t>
  </si>
  <si>
    <t>Especialista en Agua y Saneamiento I   del Suplemento  Programa de Inversión de Agua y Saneamiento</t>
  </si>
  <si>
    <t>Especialista en Monitoreo y Evaluación    del Suplemento  Programa de Inversión de Agua y Saneamiento</t>
  </si>
  <si>
    <t>Especialista en Agua y Saneamiento II   del Suplemento  Programa de Inversión de Agua y Saneamiento Enero-Diciembre 2012</t>
  </si>
  <si>
    <t>Asistente de Adquisiciones   del Suplemento  Programa de Inversión de Agua y Saneamiento</t>
  </si>
  <si>
    <t>Asistente Financiero  del Suplemento  Programa de Inversión de Agua y Saneamiento</t>
  </si>
  <si>
    <t>Auditoría Correspondiente al año 2012, 2013 y Cierre del Programa</t>
  </si>
</sst>
</file>

<file path=xl/styles.xml><?xml version="1.0" encoding="utf-8"?>
<styleSheet xmlns="http://schemas.openxmlformats.org/spreadsheetml/2006/main">
  <numFmts count="20">
    <numFmt numFmtId="5" formatCode="&quot;L.&quot;\ #,##0;&quot;L.&quot;\ \-#,##0"/>
    <numFmt numFmtId="6" formatCode="&quot;L.&quot;\ #,##0;[Red]&quot;L.&quot;\ \-#,##0"/>
    <numFmt numFmtId="7" formatCode="&quot;L.&quot;\ #,##0.00;&quot;L.&quot;\ \-#,##0.00"/>
    <numFmt numFmtId="8" formatCode="&quot;L.&quot;\ #,##0.00;[Red]&quot;L.&quot;\ \-#,##0.00"/>
    <numFmt numFmtId="42" formatCode="_ &quot;L.&quot;\ * #,##0_ ;_ &quot;L.&quot;\ * \-#,##0_ ;_ &quot;L.&quot;\ * &quot;-&quot;_ ;_ @_ "/>
    <numFmt numFmtId="41" formatCode="_ * #,##0_ ;_ * \-#,##0_ ;_ * &quot;-&quot;_ ;_ @_ "/>
    <numFmt numFmtId="44" formatCode="_ &quot;L.&quot;\ * #,##0.00_ ;_ &quot;L.&quot;\ * \-#,##0.00_ ;_ &quot;L.&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USD]\ #,##0.00"/>
    <numFmt numFmtId="173" formatCode="mmm\-yyyy"/>
    <numFmt numFmtId="174" formatCode="[$$-409]#,##0.00_ ;\-[$$-409]#,##0.00\ "/>
    <numFmt numFmtId="175" formatCode="[$$-409]#,##0.00"/>
  </numFmts>
  <fonts count="53">
    <font>
      <sz val="10"/>
      <name val="Arial"/>
      <family val="0"/>
    </font>
    <font>
      <sz val="11"/>
      <color indexed="8"/>
      <name val="Calibri"/>
      <family val="2"/>
    </font>
    <font>
      <sz val="8"/>
      <name val="Arial"/>
      <family val="2"/>
    </font>
    <font>
      <b/>
      <sz val="12"/>
      <name val="Arial"/>
      <family val="2"/>
    </font>
    <font>
      <b/>
      <sz val="10"/>
      <name val="Arial"/>
      <family val="2"/>
    </font>
    <font>
      <i/>
      <sz val="10"/>
      <name val="Arial"/>
      <family val="2"/>
    </font>
    <font>
      <b/>
      <sz val="12"/>
      <name val="Tahoma"/>
      <family val="2"/>
    </font>
    <font>
      <sz val="8"/>
      <name val="Tahoma"/>
      <family val="2"/>
    </font>
    <font>
      <sz val="11"/>
      <color indexed="60"/>
      <name val="Calibri"/>
      <family val="2"/>
    </font>
    <font>
      <b/>
      <sz val="11"/>
      <color indexed="8"/>
      <name val="Calibri"/>
      <family val="2"/>
    </font>
    <font>
      <sz val="10"/>
      <color indexed="9"/>
      <name val="Calibri"/>
      <family val="2"/>
    </font>
    <font>
      <i/>
      <sz val="10"/>
      <color indexed="9"/>
      <name val="Calibri"/>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alibri"/>
      <family val="2"/>
    </font>
    <font>
      <b/>
      <sz val="10"/>
      <color indexed="9"/>
      <name val="Calibri"/>
      <family val="2"/>
    </font>
    <font>
      <b/>
      <sz val="12"/>
      <color indexed="9"/>
      <name val="Calibri"/>
      <family val="2"/>
    </font>
    <font>
      <sz val="10"/>
      <color indexed="10"/>
      <name val="Calibri"/>
      <family val="2"/>
    </font>
    <font>
      <b/>
      <i/>
      <sz val="10"/>
      <name val="Calibri"/>
      <family val="2"/>
    </font>
    <font>
      <sz val="14"/>
      <name val="Calibri"/>
      <family val="2"/>
    </font>
    <font>
      <b/>
      <sz val="12"/>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0"/>
      <color rgb="FFFF0000"/>
      <name val="Calibri"/>
      <family val="2"/>
    </font>
    <font>
      <b/>
      <sz val="10"/>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2"/>
        <bgColor indexed="64"/>
      </patternFill>
    </fill>
    <fill>
      <patternFill patternType="solid">
        <fgColor indexed="48"/>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style="thin"/>
      <right style="thin"/>
      <top style="thin"/>
      <bottom style="medium"/>
    </border>
    <border>
      <left style="medium"/>
      <right/>
      <top style="medium"/>
      <bottom/>
    </border>
    <border>
      <left/>
      <right style="medium"/>
      <top style="medium"/>
      <botto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medium"/>
    </border>
    <border>
      <left style="medium"/>
      <right style="thin"/>
      <top style="thin"/>
      <bottom/>
    </border>
    <border>
      <left style="medium"/>
      <right style="thin"/>
      <top/>
      <bottom/>
    </border>
    <border>
      <left style="medium"/>
      <right style="thin"/>
      <top/>
      <bottom style="medium"/>
    </border>
    <border>
      <left style="thin"/>
      <right style="thin"/>
      <top style="thin"/>
      <bottom/>
    </border>
    <border>
      <left style="thin"/>
      <right style="medium"/>
      <top style="medium"/>
      <bottom style="thin"/>
    </border>
    <border>
      <left style="thin"/>
      <right style="thin"/>
      <top/>
      <bottom/>
    </border>
    <border>
      <left style="thin"/>
      <right style="thin"/>
      <top/>
      <bottom style="thin"/>
    </border>
    <border>
      <left/>
      <right style="thin"/>
      <top style="medium"/>
      <bottom/>
    </border>
    <border>
      <left/>
      <right style="thin"/>
      <top/>
      <bottom/>
    </border>
    <border>
      <left style="thin"/>
      <right style="thin"/>
      <top style="medium"/>
      <bottom style="medium"/>
    </border>
    <border>
      <left style="thin"/>
      <right style="medium"/>
      <top style="medium"/>
      <bottom style="medium"/>
    </border>
    <border>
      <left style="thin"/>
      <right/>
      <top style="thin"/>
      <bottom/>
    </border>
    <border>
      <left/>
      <right/>
      <top style="thin"/>
      <bottom/>
    </border>
    <border>
      <left/>
      <right style="thin"/>
      <top style="thin"/>
      <bottom/>
    </border>
    <border>
      <left/>
      <right/>
      <top style="medium"/>
      <botto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9" fillId="0" borderId="9" applyNumberFormat="0" applyFill="0" applyAlignment="0" applyProtection="0"/>
  </cellStyleXfs>
  <cellXfs count="143">
    <xf numFmtId="0" fontId="0" fillId="0" borderId="0" xfId="0" applyAlignment="1">
      <alignment/>
    </xf>
    <xf numFmtId="0" fontId="0" fillId="0" borderId="0" xfId="0" applyFill="1" applyAlignment="1">
      <alignment vertical="center" wrapText="1"/>
    </xf>
    <xf numFmtId="0" fontId="0" fillId="0" borderId="0" xfId="0" applyFont="1" applyFill="1" applyAlignment="1">
      <alignment vertical="center" wrapText="1"/>
    </xf>
    <xf numFmtId="0" fontId="4" fillId="33"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27" fillId="0" borderId="0" xfId="0" applyFont="1" applyAlignment="1">
      <alignment/>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27" fillId="0" borderId="10"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8" fillId="34" borderId="15" xfId="0" applyFont="1" applyFill="1" applyBorder="1" applyAlignment="1">
      <alignment horizontal="center" vertical="center"/>
    </xf>
    <xf numFmtId="0" fontId="28" fillId="34" borderId="16" xfId="0" applyFont="1" applyFill="1" applyBorder="1" applyAlignment="1">
      <alignment horizontal="center" vertical="center"/>
    </xf>
    <xf numFmtId="0" fontId="27" fillId="0" borderId="0" xfId="0" applyFont="1" applyFill="1" applyAlignment="1">
      <alignment vertical="center" wrapText="1"/>
    </xf>
    <xf numFmtId="0" fontId="29" fillId="34" borderId="17" xfId="0"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29" fillId="34" borderId="13"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7" xfId="0" applyFont="1" applyBorder="1" applyAlignment="1" applyProtection="1" quotePrefix="1">
      <alignment/>
      <protection/>
    </xf>
    <xf numFmtId="172" fontId="27" fillId="0" borderId="10" xfId="0" applyNumberFormat="1" applyFont="1" applyFill="1" applyBorder="1" applyAlignment="1">
      <alignment horizontal="right" vertical="center" wrapText="1"/>
    </xf>
    <xf numFmtId="172" fontId="27" fillId="0" borderId="13" xfId="0" applyNumberFormat="1" applyFont="1" applyFill="1" applyBorder="1" applyAlignment="1">
      <alignment horizontal="right" vertical="center" wrapText="1"/>
    </xf>
    <xf numFmtId="0" fontId="27" fillId="0" borderId="17" xfId="0" applyFont="1" applyBorder="1" applyAlignment="1" applyProtection="1">
      <alignment/>
      <protection/>
    </xf>
    <xf numFmtId="0" fontId="29" fillId="34" borderId="18" xfId="0" applyFont="1" applyFill="1" applyBorder="1" applyAlignment="1">
      <alignment horizontal="center" vertical="center" wrapText="1"/>
    </xf>
    <xf numFmtId="172" fontId="29" fillId="34" borderId="14" xfId="0" applyNumberFormat="1" applyFont="1" applyFill="1" applyBorder="1" applyAlignment="1">
      <alignment horizontal="right" vertical="center" wrapText="1"/>
    </xf>
    <xf numFmtId="172" fontId="29" fillId="34" borderId="19" xfId="0" applyNumberFormat="1" applyFont="1" applyFill="1" applyBorder="1" applyAlignment="1">
      <alignment horizontal="right" vertical="center" wrapText="1"/>
    </xf>
    <xf numFmtId="0" fontId="29" fillId="34" borderId="20" xfId="0" applyFont="1" applyFill="1" applyBorder="1" applyAlignment="1">
      <alignment horizontal="center" vertical="center" wrapText="1"/>
    </xf>
    <xf numFmtId="0" fontId="27" fillId="0" borderId="21" xfId="0" applyFont="1" applyFill="1" applyBorder="1" applyAlignment="1">
      <alignment vertical="center" wrapText="1"/>
    </xf>
    <xf numFmtId="0" fontId="27" fillId="0" borderId="17" xfId="0" applyFont="1" applyFill="1" applyBorder="1" applyAlignment="1">
      <alignment vertical="center" wrapText="1"/>
    </xf>
    <xf numFmtId="0" fontId="27" fillId="0" borderId="10" xfId="0" applyFont="1" applyFill="1" applyBorder="1" applyAlignment="1">
      <alignment vertical="center" wrapText="1"/>
    </xf>
    <xf numFmtId="0" fontId="27" fillId="0" borderId="13" xfId="0" applyFont="1" applyFill="1" applyBorder="1" applyAlignment="1">
      <alignment vertical="center" wrapText="1"/>
    </xf>
    <xf numFmtId="0" fontId="27" fillId="0" borderId="18" xfId="0" applyFont="1" applyFill="1" applyBorder="1" applyAlignment="1">
      <alignment vertical="center" wrapText="1"/>
    </xf>
    <xf numFmtId="0" fontId="27" fillId="0" borderId="14" xfId="0" applyFont="1" applyFill="1" applyBorder="1" applyAlignment="1">
      <alignment vertical="center" wrapText="1"/>
    </xf>
    <xf numFmtId="0" fontId="27" fillId="0" borderId="19" xfId="0" applyFont="1" applyFill="1" applyBorder="1" applyAlignment="1">
      <alignment vertical="center" wrapText="1"/>
    </xf>
    <xf numFmtId="0" fontId="27" fillId="0" borderId="22" xfId="0" applyFont="1" applyFill="1" applyBorder="1" applyAlignment="1">
      <alignment vertical="center" wrapText="1"/>
    </xf>
    <xf numFmtId="0" fontId="27" fillId="0" borderId="10" xfId="0" applyFont="1" applyFill="1" applyBorder="1" applyAlignment="1">
      <alignment horizontal="left" vertical="center" wrapText="1"/>
    </xf>
    <xf numFmtId="14" fontId="27" fillId="0" borderId="10" xfId="0" applyNumberFormat="1" applyFont="1" applyFill="1" applyBorder="1" applyAlignment="1">
      <alignment vertical="center" wrapText="1"/>
    </xf>
    <xf numFmtId="43" fontId="27" fillId="0" borderId="10" xfId="46" applyFont="1" applyFill="1" applyBorder="1" applyAlignment="1">
      <alignment vertical="center" wrapText="1"/>
    </xf>
    <xf numFmtId="43" fontId="27" fillId="0" borderId="0" xfId="46" applyFont="1" applyFill="1" applyAlignment="1">
      <alignment vertical="center" wrapText="1"/>
    </xf>
    <xf numFmtId="43" fontId="27" fillId="0" borderId="0" xfId="0" applyNumberFormat="1" applyFont="1" applyFill="1" applyAlignment="1">
      <alignment vertical="center" wrapText="1"/>
    </xf>
    <xf numFmtId="14" fontId="27" fillId="0" borderId="10" xfId="0" applyNumberFormat="1" applyFont="1" applyFill="1" applyBorder="1" applyAlignment="1">
      <alignment horizontal="right" vertical="center" wrapText="1"/>
    </xf>
    <xf numFmtId="15" fontId="27" fillId="0" borderId="19" xfId="0" applyNumberFormat="1" applyFont="1" applyFill="1" applyBorder="1" applyAlignment="1">
      <alignment horizontal="left" vertical="center" wrapText="1"/>
    </xf>
    <xf numFmtId="0" fontId="12" fillId="0" borderId="10" xfId="0" applyFont="1" applyFill="1" applyBorder="1" applyAlignment="1">
      <alignment vertical="center" wrapText="1"/>
    </xf>
    <xf numFmtId="0" fontId="27" fillId="0" borderId="19" xfId="0" applyFont="1" applyBorder="1" applyAlignment="1">
      <alignment vertical="center" wrapText="1"/>
    </xf>
    <xf numFmtId="0" fontId="10" fillId="34" borderId="10" xfId="0" applyFont="1" applyFill="1" applyBorder="1" applyAlignment="1">
      <alignment horizontal="center" vertical="center" wrapText="1"/>
    </xf>
    <xf numFmtId="0" fontId="27" fillId="35" borderId="17" xfId="0" applyFont="1" applyFill="1" applyBorder="1" applyAlignment="1">
      <alignment vertical="center" wrapText="1"/>
    </xf>
    <xf numFmtId="0" fontId="27" fillId="35" borderId="23" xfId="0" applyFont="1" applyFill="1" applyBorder="1" applyAlignment="1">
      <alignment vertical="center" wrapText="1"/>
    </xf>
    <xf numFmtId="0" fontId="27" fillId="35" borderId="10" xfId="0" applyFont="1" applyFill="1" applyBorder="1" applyAlignment="1">
      <alignment horizontal="center" vertical="center" wrapText="1"/>
    </xf>
    <xf numFmtId="0" fontId="27" fillId="35" borderId="10" xfId="0" applyFont="1" applyFill="1" applyBorder="1" applyAlignment="1">
      <alignment horizontal="justify" vertical="center" wrapText="1"/>
    </xf>
    <xf numFmtId="0" fontId="27" fillId="35" borderId="10" xfId="0" applyFont="1" applyFill="1" applyBorder="1" applyAlignment="1">
      <alignment vertical="center" wrapText="1"/>
    </xf>
    <xf numFmtId="14" fontId="27" fillId="35" borderId="10" xfId="0" applyNumberFormat="1" applyFont="1" applyFill="1" applyBorder="1" applyAlignment="1">
      <alignment vertical="center" wrapText="1"/>
    </xf>
    <xf numFmtId="14" fontId="27" fillId="35" borderId="10" xfId="0" applyNumberFormat="1" applyFont="1" applyFill="1" applyBorder="1" applyAlignment="1">
      <alignment horizontal="right" vertical="center" wrapText="1"/>
    </xf>
    <xf numFmtId="0" fontId="27" fillId="35" borderId="13" xfId="0" applyFont="1" applyFill="1" applyBorder="1" applyAlignment="1">
      <alignment vertical="center" wrapText="1"/>
    </xf>
    <xf numFmtId="0" fontId="27" fillId="35" borderId="0" xfId="0" applyFont="1" applyFill="1" applyAlignment="1">
      <alignment vertical="center" wrapText="1"/>
    </xf>
    <xf numFmtId="0" fontId="27" fillId="35" borderId="10" xfId="0" applyFont="1" applyFill="1" applyBorder="1" applyAlignment="1">
      <alignment horizontal="left" vertical="center" wrapText="1"/>
    </xf>
    <xf numFmtId="0" fontId="27" fillId="35" borderId="23" xfId="0" applyFont="1" applyFill="1" applyBorder="1" applyAlignment="1">
      <alignment horizontal="left" vertical="center" wrapText="1"/>
    </xf>
    <xf numFmtId="43" fontId="27" fillId="35" borderId="0" xfId="46" applyFont="1" applyFill="1" applyAlignment="1">
      <alignment vertical="center" wrapText="1"/>
    </xf>
    <xf numFmtId="14" fontId="27" fillId="35" borderId="10" xfId="0" applyNumberFormat="1" applyFont="1" applyFill="1" applyBorder="1" applyAlignment="1">
      <alignment horizontal="justify" vertical="center" wrapText="1"/>
    </xf>
    <xf numFmtId="0" fontId="10" fillId="35" borderId="10" xfId="0" applyFont="1" applyFill="1" applyBorder="1" applyAlignment="1">
      <alignment horizontal="center" vertical="center" wrapText="1"/>
    </xf>
    <xf numFmtId="14" fontId="27" fillId="35" borderId="10" xfId="0" applyNumberFormat="1" applyFont="1" applyFill="1" applyBorder="1" applyAlignment="1">
      <alignment horizontal="center" vertical="center" wrapText="1"/>
    </xf>
    <xf numFmtId="0" fontId="27" fillId="35" borderId="21" xfId="0" applyFont="1" applyFill="1" applyBorder="1" applyAlignment="1">
      <alignment vertical="center" wrapText="1"/>
    </xf>
    <xf numFmtId="14" fontId="27" fillId="35" borderId="0" xfId="0" applyNumberFormat="1"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0" xfId="0" applyFont="1" applyFill="1" applyBorder="1" applyAlignment="1">
      <alignment vertical="center" wrapText="1"/>
    </xf>
    <xf numFmtId="14" fontId="27" fillId="35" borderId="0" xfId="0" applyNumberFormat="1" applyFont="1" applyFill="1" applyBorder="1" applyAlignment="1">
      <alignment vertical="center" wrapText="1"/>
    </xf>
    <xf numFmtId="0" fontId="50" fillId="35" borderId="0" xfId="0" applyFont="1" applyFill="1" applyBorder="1" applyAlignment="1">
      <alignment horizontal="center" vertical="center" wrapText="1"/>
    </xf>
    <xf numFmtId="0" fontId="27" fillId="35" borderId="18" xfId="0" applyFont="1" applyFill="1" applyBorder="1" applyAlignment="1">
      <alignment vertical="center" wrapText="1"/>
    </xf>
    <xf numFmtId="0" fontId="27" fillId="35" borderId="14" xfId="0" applyFont="1" applyFill="1" applyBorder="1" applyAlignment="1">
      <alignment vertical="center" wrapText="1"/>
    </xf>
    <xf numFmtId="0" fontId="27" fillId="35" borderId="14" xfId="0" applyFont="1" applyFill="1" applyBorder="1" applyAlignment="1">
      <alignment horizontal="center" vertical="center" wrapText="1"/>
    </xf>
    <xf numFmtId="14" fontId="27" fillId="35" borderId="14" xfId="0" applyNumberFormat="1" applyFont="1" applyFill="1" applyBorder="1" applyAlignment="1">
      <alignment vertical="center" wrapText="1"/>
    </xf>
    <xf numFmtId="14" fontId="27" fillId="35" borderId="14" xfId="0" applyNumberFormat="1" applyFont="1" applyFill="1" applyBorder="1" applyAlignment="1">
      <alignment horizontal="center" vertical="center" wrapText="1"/>
    </xf>
    <xf numFmtId="0" fontId="27" fillId="35" borderId="19" xfId="0" applyFont="1" applyFill="1" applyBorder="1" applyAlignment="1">
      <alignment vertical="center" wrapText="1"/>
    </xf>
    <xf numFmtId="0" fontId="27" fillId="35" borderId="14" xfId="0" applyFont="1" applyFill="1" applyBorder="1" applyAlignment="1">
      <alignment horizontal="justify" vertical="center" wrapText="1"/>
    </xf>
    <xf numFmtId="14" fontId="27" fillId="35" borderId="14" xfId="0" applyNumberFormat="1" applyFont="1" applyFill="1" applyBorder="1" applyAlignment="1">
      <alignment horizontal="justify" vertical="center" wrapText="1"/>
    </xf>
    <xf numFmtId="0" fontId="10" fillId="35" borderId="14" xfId="0" applyFont="1" applyFill="1" applyBorder="1" applyAlignment="1">
      <alignment horizontal="center" vertical="center" wrapText="1"/>
    </xf>
    <xf numFmtId="0" fontId="27" fillId="0" borderId="24" xfId="0" applyFont="1" applyFill="1" applyBorder="1" applyAlignment="1">
      <alignment vertical="center" wrapText="1"/>
    </xf>
    <xf numFmtId="43" fontId="27" fillId="0" borderId="24" xfId="46" applyFont="1" applyFill="1" applyBorder="1" applyAlignment="1">
      <alignment vertical="center" wrapText="1"/>
    </xf>
    <xf numFmtId="174" fontId="27" fillId="0" borderId="10" xfId="46" applyNumberFormat="1" applyFont="1" applyFill="1" applyBorder="1" applyAlignment="1">
      <alignment vertical="center" wrapText="1"/>
    </xf>
    <xf numFmtId="174" fontId="27" fillId="0" borderId="24" xfId="46" applyNumberFormat="1" applyFont="1" applyFill="1" applyBorder="1" applyAlignment="1">
      <alignment vertical="center" wrapText="1"/>
    </xf>
    <xf numFmtId="174" fontId="27" fillId="0" borderId="0" xfId="0" applyNumberFormat="1" applyFont="1" applyFill="1" applyAlignment="1">
      <alignment vertical="center" wrapText="1"/>
    </xf>
    <xf numFmtId="174" fontId="31" fillId="0" borderId="0" xfId="0" applyNumberFormat="1" applyFont="1" applyFill="1" applyAlignment="1">
      <alignment vertical="center" wrapText="1"/>
    </xf>
    <xf numFmtId="174" fontId="27" fillId="35" borderId="10" xfId="46" applyNumberFormat="1" applyFont="1" applyFill="1" applyBorder="1" applyAlignment="1">
      <alignment vertical="center" wrapText="1"/>
    </xf>
    <xf numFmtId="174" fontId="32" fillId="0" borderId="0" xfId="0" applyNumberFormat="1" applyFont="1" applyFill="1" applyAlignment="1">
      <alignment vertical="center" wrapText="1"/>
    </xf>
    <xf numFmtId="174" fontId="27" fillId="35" borderId="10" xfId="0" applyNumberFormat="1" applyFont="1" applyFill="1" applyBorder="1" applyAlignment="1">
      <alignment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7" fillId="0" borderId="0" xfId="51" applyFont="1" applyAlignment="1">
      <alignment horizontal="left" vertical="center" wrapText="1"/>
      <protection/>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34" fillId="0" borderId="28"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29" fillId="34" borderId="29"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29" fillId="34" borderId="32" xfId="0" applyFont="1" applyFill="1" applyBorder="1" applyAlignment="1">
      <alignment horizontal="center" vertical="center" wrapText="1"/>
    </xf>
    <xf numFmtId="0" fontId="29" fillId="34"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2" fillId="0" borderId="34"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33" fillId="0" borderId="30" xfId="0" applyFont="1" applyFill="1" applyBorder="1" applyAlignment="1">
      <alignment horizontal="center" vertical="center" wrapText="1"/>
    </xf>
    <xf numFmtId="0" fontId="27" fillId="0" borderId="30" xfId="0" applyFont="1" applyBorder="1" applyAlignment="1" applyProtection="1">
      <alignment horizontal="center"/>
      <protection/>
    </xf>
    <xf numFmtId="0" fontId="10" fillId="34" borderId="10" xfId="0" applyFont="1" applyFill="1" applyBorder="1" applyAlignment="1">
      <alignment horizontal="center" vertical="center" wrapText="1"/>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29" fillId="34" borderId="29" xfId="0" applyFont="1" applyFill="1" applyBorder="1" applyAlignment="1">
      <alignment horizontal="left" vertical="center" wrapText="1"/>
    </xf>
    <xf numFmtId="0" fontId="10" fillId="34" borderId="17"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33" fillId="0" borderId="36"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27" fillId="0" borderId="39"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43" fontId="27" fillId="35" borderId="10" xfId="46" applyFont="1" applyFill="1" applyBorder="1" applyAlignment="1">
      <alignment vertical="center" wrapText="1"/>
    </xf>
    <xf numFmtId="43" fontId="27" fillId="35" borderId="10" xfId="0" applyNumberFormat="1" applyFont="1" applyFill="1" applyBorder="1" applyAlignment="1">
      <alignment vertical="center" wrapText="1"/>
    </xf>
    <xf numFmtId="174" fontId="27" fillId="35" borderId="0" xfId="0" applyNumberFormat="1" applyFont="1" applyFill="1" applyAlignment="1">
      <alignment vertical="center" wrapText="1"/>
    </xf>
    <xf numFmtId="174" fontId="27" fillId="35" borderId="0" xfId="0" applyNumberFormat="1" applyFont="1" applyFill="1" applyBorder="1" applyAlignment="1">
      <alignment vertical="center" wrapText="1"/>
    </xf>
    <xf numFmtId="43" fontId="27" fillId="35" borderId="0" xfId="46" applyFont="1" applyFill="1" applyBorder="1" applyAlignment="1">
      <alignment vertical="center" wrapText="1"/>
    </xf>
    <xf numFmtId="0" fontId="51" fillId="35" borderId="10" xfId="0" applyFont="1" applyFill="1" applyBorder="1" applyAlignment="1">
      <alignment vertical="center" wrapText="1"/>
    </xf>
    <xf numFmtId="0" fontId="51" fillId="35" borderId="10" xfId="0" applyFont="1" applyFill="1" applyBorder="1" applyAlignment="1">
      <alignment horizontal="center" vertical="center" wrapText="1"/>
    </xf>
    <xf numFmtId="43" fontId="27" fillId="35" borderId="0" xfId="0" applyNumberFormat="1" applyFont="1" applyFill="1" applyAlignment="1">
      <alignment vertical="center" wrapText="1"/>
    </xf>
    <xf numFmtId="174" fontId="27" fillId="35" borderId="10" xfId="0" applyNumberFormat="1" applyFont="1" applyFill="1" applyBorder="1" applyAlignment="1">
      <alignment horizontal="center" vertical="center" wrapText="1"/>
    </xf>
    <xf numFmtId="0" fontId="51" fillId="35" borderId="17" xfId="0" applyFont="1" applyFill="1" applyBorder="1" applyAlignment="1">
      <alignment vertical="center" wrapText="1"/>
    </xf>
    <xf numFmtId="0" fontId="51" fillId="35" borderId="10" xfId="0" applyFont="1" applyFill="1" applyBorder="1" applyAlignment="1">
      <alignment horizontal="justify" vertical="center" wrapText="1"/>
    </xf>
    <xf numFmtId="174" fontId="51" fillId="35" borderId="10" xfId="46" applyNumberFormat="1" applyFont="1" applyFill="1" applyBorder="1" applyAlignment="1">
      <alignment vertical="center" wrapText="1"/>
    </xf>
    <xf numFmtId="14" fontId="51" fillId="35" borderId="10" xfId="0" applyNumberFormat="1" applyFont="1" applyFill="1" applyBorder="1" applyAlignment="1">
      <alignment vertical="center" wrapText="1"/>
    </xf>
    <xf numFmtId="14" fontId="51" fillId="35" borderId="10" xfId="0" applyNumberFormat="1" applyFont="1" applyFill="1" applyBorder="1" applyAlignment="1">
      <alignment horizontal="right" vertical="center" wrapText="1"/>
    </xf>
    <xf numFmtId="0" fontId="51" fillId="35" borderId="13" xfId="0" applyFont="1" applyFill="1" applyBorder="1" applyAlignment="1">
      <alignment vertical="center" wrapText="1"/>
    </xf>
    <xf numFmtId="0" fontId="51" fillId="35" borderId="0" xfId="0" applyFont="1" applyFill="1" applyAlignment="1">
      <alignment vertical="center" wrapText="1"/>
    </xf>
    <xf numFmtId="0" fontId="51" fillId="35" borderId="10"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B2:C17"/>
  <sheetViews>
    <sheetView zoomScalePageLayoutView="0" workbookViewId="0" topLeftCell="A1">
      <selection activeCell="B43" sqref="B43"/>
    </sheetView>
  </sheetViews>
  <sheetFormatPr defaultColWidth="11.421875" defaultRowHeight="12.75"/>
  <cols>
    <col min="1" max="1" width="11.421875" style="8" customWidth="1"/>
    <col min="2" max="2" width="45.00390625" style="8" bestFit="1" customWidth="1"/>
    <col min="3" max="3" width="52.00390625" style="8" bestFit="1" customWidth="1"/>
    <col min="4" max="16384" width="11.421875" style="8" customWidth="1"/>
  </cols>
  <sheetData>
    <row r="1" ht="13.5" thickBot="1"/>
    <row r="2" spans="2:3" ht="15">
      <c r="B2" s="9" t="s">
        <v>167</v>
      </c>
      <c r="C2" s="10" t="s">
        <v>223</v>
      </c>
    </row>
    <row r="3" spans="2:3" ht="12.75">
      <c r="B3" s="87" t="s">
        <v>222</v>
      </c>
      <c r="C3" s="11"/>
    </row>
    <row r="4" spans="2:3" ht="12.75">
      <c r="B4" s="88"/>
      <c r="C4" s="11"/>
    </row>
    <row r="5" spans="2:3" ht="12.75">
      <c r="B5" s="88"/>
      <c r="C5" s="11" t="s">
        <v>224</v>
      </c>
    </row>
    <row r="6" spans="2:3" ht="12.75">
      <c r="B6" s="88"/>
      <c r="C6" s="11"/>
    </row>
    <row r="7" spans="2:3" ht="12.75">
      <c r="B7" s="88"/>
      <c r="C7" s="11"/>
    </row>
    <row r="8" spans="2:3" ht="12.75">
      <c r="B8" s="88"/>
      <c r="C8" s="11"/>
    </row>
    <row r="9" spans="2:3" ht="13.5" thickBot="1">
      <c r="B9" s="89"/>
      <c r="C9" s="13"/>
    </row>
    <row r="11" ht="13.5" thickBot="1"/>
    <row r="12" spans="2:3" ht="12.75">
      <c r="B12" s="14" t="s">
        <v>165</v>
      </c>
      <c r="C12" s="15" t="s">
        <v>166</v>
      </c>
    </row>
    <row r="13" spans="2:3" ht="12.75">
      <c r="B13" s="91" t="s">
        <v>178</v>
      </c>
      <c r="C13" s="12" t="s">
        <v>200</v>
      </c>
    </row>
    <row r="14" spans="2:3" ht="12.75">
      <c r="B14" s="92"/>
      <c r="C14" s="12" t="s">
        <v>201</v>
      </c>
    </row>
    <row r="15" spans="2:3" ht="26.25" thickBot="1">
      <c r="B15" s="93"/>
      <c r="C15" s="46" t="s">
        <v>202</v>
      </c>
    </row>
    <row r="17" spans="2:3" ht="18.75" customHeight="1">
      <c r="B17" s="90"/>
      <c r="C17" s="90"/>
    </row>
  </sheetData>
  <sheetProtection/>
  <mergeCells count="3">
    <mergeCell ref="B3:B9"/>
    <mergeCell ref="B17:C17"/>
    <mergeCell ref="B13:B15"/>
  </mergeCells>
  <printOptions/>
  <pageMargins left="0.7480314960629921" right="0.7480314960629921" top="0.984251968503937" bottom="0.984251968503937" header="0.5118110236220472" footer="0.5118110236220472"/>
  <pageSetup horizontalDpi="600" verticalDpi="600" orientation="landscape" paperSize="121" scale="90"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E29"/>
  <sheetViews>
    <sheetView showGridLines="0" zoomScalePageLayoutView="0" workbookViewId="0" topLeftCell="A1">
      <selection activeCell="B7" sqref="B7:C7"/>
    </sheetView>
  </sheetViews>
  <sheetFormatPr defaultColWidth="11.421875" defaultRowHeight="12.75"/>
  <cols>
    <col min="1" max="1" width="52.57421875" style="16" customWidth="1"/>
    <col min="2" max="2" width="28.28125" style="16" customWidth="1"/>
    <col min="3" max="3" width="46.57421875" style="16" customWidth="1"/>
    <col min="4" max="4" width="11.421875" style="16" customWidth="1"/>
    <col min="5" max="5" width="13.7109375" style="16" bestFit="1" customWidth="1"/>
    <col min="6" max="16384" width="11.421875" style="16" customWidth="1"/>
  </cols>
  <sheetData>
    <row r="1" spans="1:3" ht="30.75" customHeight="1" thickBot="1">
      <c r="A1" s="94" t="s">
        <v>150</v>
      </c>
      <c r="B1" s="94"/>
      <c r="C1" s="94"/>
    </row>
    <row r="2" spans="1:3" ht="15.75">
      <c r="A2" s="95" t="s">
        <v>156</v>
      </c>
      <c r="B2" s="96"/>
      <c r="C2" s="97"/>
    </row>
    <row r="3" spans="1:3" ht="15.75">
      <c r="A3" s="17" t="s">
        <v>0</v>
      </c>
      <c r="B3" s="18" t="s">
        <v>151</v>
      </c>
      <c r="C3" s="19" t="s">
        <v>49</v>
      </c>
    </row>
    <row r="4" spans="1:3" ht="13.5" thickBot="1">
      <c r="A4" s="20" t="s">
        <v>160</v>
      </c>
      <c r="B4" s="21" t="s">
        <v>182</v>
      </c>
      <c r="C4" s="44" t="s">
        <v>245</v>
      </c>
    </row>
    <row r="5" spans="1:3" ht="13.5" thickBot="1">
      <c r="A5" s="100"/>
      <c r="B5" s="100"/>
      <c r="C5" s="100"/>
    </row>
    <row r="6" spans="1:3" ht="15.75">
      <c r="A6" s="95" t="s">
        <v>157</v>
      </c>
      <c r="B6" s="96"/>
      <c r="C6" s="97"/>
    </row>
    <row r="7" spans="1:3" ht="13.5" thickBot="1">
      <c r="A7" s="20" t="s">
        <v>246</v>
      </c>
      <c r="B7" s="98" t="s">
        <v>247</v>
      </c>
      <c r="C7" s="99"/>
    </row>
    <row r="8" spans="1:3" ht="13.5" thickBot="1">
      <c r="A8" s="100"/>
      <c r="B8" s="100"/>
      <c r="C8" s="100"/>
    </row>
    <row r="9" spans="1:3" ht="15.75">
      <c r="A9" s="95" t="s">
        <v>169</v>
      </c>
      <c r="B9" s="96"/>
      <c r="C9" s="97"/>
    </row>
    <row r="10" spans="1:3" ht="31.5">
      <c r="A10" s="17" t="s">
        <v>2</v>
      </c>
      <c r="B10" s="18" t="s">
        <v>3</v>
      </c>
      <c r="C10" s="19" t="s">
        <v>4</v>
      </c>
    </row>
    <row r="11" spans="1:3" ht="12.75">
      <c r="A11" s="22" t="s">
        <v>5</v>
      </c>
      <c r="B11" s="23">
        <f>+'Detalle Plan de Adquisiciones'!L37</f>
        <v>2172627.38</v>
      </c>
      <c r="C11" s="24">
        <f>+B11*1.1</f>
        <v>2389890.1180000002</v>
      </c>
    </row>
    <row r="12" spans="1:3" ht="12.75">
      <c r="A12" s="22" t="s">
        <v>6</v>
      </c>
      <c r="B12" s="23">
        <f>+'Detalle Plan de Adquisiciones'!L49</f>
        <v>1200</v>
      </c>
      <c r="C12" s="24">
        <f>+B12</f>
        <v>1200</v>
      </c>
    </row>
    <row r="13" spans="1:3" ht="12.75">
      <c r="A13" s="22" t="s">
        <v>7</v>
      </c>
      <c r="B13" s="23">
        <f>+'Detalle Plan de Adquisiciones'!L73</f>
        <v>0</v>
      </c>
      <c r="C13" s="24">
        <f>+B13</f>
        <v>0</v>
      </c>
    </row>
    <row r="14" spans="1:3" ht="12.75">
      <c r="A14" s="22" t="s">
        <v>8</v>
      </c>
      <c r="B14" s="23">
        <f>+'Detalle Plan de Adquisiciones'!J176</f>
        <v>10585</v>
      </c>
      <c r="C14" s="24">
        <f>+B14</f>
        <v>10585</v>
      </c>
    </row>
    <row r="15" spans="1:3" ht="12.75">
      <c r="A15" s="22" t="s">
        <v>9</v>
      </c>
      <c r="B15" s="23">
        <v>0</v>
      </c>
      <c r="C15" s="24">
        <f>+B15</f>
        <v>0</v>
      </c>
    </row>
    <row r="16" spans="1:3" ht="12.75">
      <c r="A16" s="22" t="s">
        <v>10</v>
      </c>
      <c r="B16" s="23">
        <f>+'Detalle Plan de Adquisiciones'!K100+'Detalle Plan de Adquisiciones'!J152</f>
        <v>96000</v>
      </c>
      <c r="C16" s="24">
        <f>+B16</f>
        <v>96000</v>
      </c>
    </row>
    <row r="17" spans="1:3" ht="12.75">
      <c r="A17" s="25"/>
      <c r="B17" s="23"/>
      <c r="C17" s="24"/>
    </row>
    <row r="18" spans="1:3" ht="12.75">
      <c r="A18" s="22"/>
      <c r="B18" s="23"/>
      <c r="C18" s="24"/>
    </row>
    <row r="19" spans="1:3" ht="12.75">
      <c r="A19" s="25" t="s">
        <v>14</v>
      </c>
      <c r="B19" s="23"/>
      <c r="C19" s="24"/>
    </row>
    <row r="20" spans="1:3" ht="16.5" thickBot="1">
      <c r="A20" s="26" t="s">
        <v>154</v>
      </c>
      <c r="B20" s="27">
        <f>SUM(B11:B19)</f>
        <v>2280412.38</v>
      </c>
      <c r="C20" s="28">
        <f>SUM(C11:C19)</f>
        <v>2497675.1180000002</v>
      </c>
    </row>
    <row r="21" spans="1:5" ht="13.5" thickBot="1">
      <c r="A21" s="109"/>
      <c r="B21" s="109"/>
      <c r="C21" s="109"/>
      <c r="E21" s="41"/>
    </row>
    <row r="22" spans="1:3" ht="24" customHeight="1">
      <c r="A22" s="103" t="s">
        <v>158</v>
      </c>
      <c r="B22" s="45" t="s">
        <v>236</v>
      </c>
      <c r="C22" s="45" t="s">
        <v>237</v>
      </c>
    </row>
    <row r="23" spans="1:3" ht="25.5" customHeight="1">
      <c r="A23" s="104"/>
      <c r="B23" s="45" t="s">
        <v>238</v>
      </c>
      <c r="C23" s="45" t="s">
        <v>241</v>
      </c>
    </row>
    <row r="24" spans="1:3" ht="19.5" customHeight="1">
      <c r="A24" s="104"/>
      <c r="B24" s="101" t="s">
        <v>239</v>
      </c>
      <c r="C24" s="45" t="s">
        <v>242</v>
      </c>
    </row>
    <row r="25" spans="1:3" ht="15" customHeight="1">
      <c r="A25" s="104"/>
      <c r="B25" s="102"/>
      <c r="C25" s="45" t="s">
        <v>244</v>
      </c>
    </row>
    <row r="26" spans="1:3" ht="30.75" customHeight="1">
      <c r="A26" s="104"/>
      <c r="B26" s="45" t="s">
        <v>240</v>
      </c>
      <c r="C26" s="45" t="s">
        <v>243</v>
      </c>
    </row>
    <row r="27" spans="1:3" ht="16.5" thickBot="1">
      <c r="A27" s="108"/>
      <c r="B27" s="108"/>
      <c r="C27" s="108"/>
    </row>
    <row r="28" spans="1:3" ht="54" customHeight="1" thickBot="1">
      <c r="A28" s="29" t="s">
        <v>159</v>
      </c>
      <c r="B28" s="106" t="s">
        <v>248</v>
      </c>
      <c r="C28" s="107"/>
    </row>
    <row r="29" spans="1:3" ht="12.75">
      <c r="A29" s="105"/>
      <c r="B29" s="105"/>
      <c r="C29" s="105"/>
    </row>
  </sheetData>
  <sheetProtection/>
  <mergeCells count="13">
    <mergeCell ref="B24:B25"/>
    <mergeCell ref="A22:A26"/>
    <mergeCell ref="A29:C29"/>
    <mergeCell ref="B28:C28"/>
    <mergeCell ref="A8:C8"/>
    <mergeCell ref="A27:C27"/>
    <mergeCell ref="A21:C21"/>
    <mergeCell ref="A1:C1"/>
    <mergeCell ref="A9:C9"/>
    <mergeCell ref="A2:C2"/>
    <mergeCell ref="A6:C6"/>
    <mergeCell ref="B7:C7"/>
    <mergeCell ref="A5:C5"/>
  </mergeCells>
  <printOptions horizontalCentered="1"/>
  <pageMargins left="0.3937007874015748" right="0.3937007874015748" top="0.7874015748031497" bottom="0.7874015748031497" header="0.5118110236220472" footer="0.5118110236220472"/>
  <pageSetup fitToHeight="1" fitToWidth="1" horizontalDpi="600" verticalDpi="600" orientation="landscape" paperSize="121" r:id="rId1"/>
  <headerFooter alignWithMargins="0">
    <oddHeader>&amp;C&amp;F</oddHeader>
    <oddFooter>&amp;L&amp;"Arial,Bold"SEPA Confidencial&amp;C&amp;D&amp;RPage &amp;P</oddFooter>
  </headerFooter>
</worksheet>
</file>

<file path=xl/worksheets/sheet3.xml><?xml version="1.0" encoding="utf-8"?>
<worksheet xmlns="http://schemas.openxmlformats.org/spreadsheetml/2006/main" xmlns:r="http://schemas.openxmlformats.org/officeDocument/2006/relationships">
  <sheetPr>
    <tabColor theme="5" tint="-0.24997000396251678"/>
  </sheetPr>
  <dimension ref="A3:AV203"/>
  <sheetViews>
    <sheetView tabSelected="1" zoomScale="89" zoomScaleNormal="89" workbookViewId="0" topLeftCell="A166">
      <selection activeCell="F11" sqref="F11"/>
    </sheetView>
  </sheetViews>
  <sheetFormatPr defaultColWidth="11.421875" defaultRowHeight="12.75"/>
  <cols>
    <col min="1" max="1" width="23.8515625" style="16" customWidth="1"/>
    <col min="2" max="2" width="15.00390625" style="16" customWidth="1"/>
    <col min="3" max="3" width="17.7109375" style="16" customWidth="1"/>
    <col min="4" max="4" width="12.28125" style="16" customWidth="1"/>
    <col min="5" max="5" width="38.140625" style="16" customWidth="1"/>
    <col min="6" max="6" width="17.140625" style="16" customWidth="1"/>
    <col min="7" max="7" width="21.7109375" style="16" customWidth="1"/>
    <col min="8" max="8" width="15.00390625" style="16" customWidth="1"/>
    <col min="9" max="9" width="19.7109375" style="16" customWidth="1"/>
    <col min="10" max="10" width="15.7109375" style="16" customWidth="1"/>
    <col min="11" max="11" width="15.57421875" style="16" customWidth="1"/>
    <col min="12" max="12" width="12.8515625" style="16" customWidth="1"/>
    <col min="13" max="13" width="17.00390625" style="16" customWidth="1"/>
    <col min="14" max="14" width="18.140625" style="16" customWidth="1"/>
    <col min="15" max="15" width="16.421875" style="16" customWidth="1"/>
    <col min="16" max="16" width="13.7109375" style="16" customWidth="1"/>
    <col min="17" max="17" width="12.421875" style="16" customWidth="1"/>
    <col min="18" max="18" width="14.140625" style="16" customWidth="1"/>
    <col min="19" max="19" width="12.140625" style="16" customWidth="1"/>
    <col min="20" max="20" width="15.421875" style="16" customWidth="1"/>
    <col min="21" max="21" width="15.7109375" style="16" customWidth="1"/>
    <col min="22" max="23" width="15.57421875" style="16" customWidth="1"/>
    <col min="24" max="24" width="11.28125" style="16" customWidth="1"/>
    <col min="25" max="25" width="14.421875" style="16" customWidth="1"/>
    <col min="26" max="26" width="11.00390625" style="16" customWidth="1"/>
    <col min="27" max="27" width="11.140625" style="16" customWidth="1"/>
    <col min="28" max="28" width="12.00390625" style="16" customWidth="1"/>
    <col min="29" max="29" width="10.7109375" style="16" customWidth="1"/>
    <col min="30" max="30" width="11.7109375" style="16" customWidth="1"/>
    <col min="31" max="31" width="10.8515625" style="16" customWidth="1"/>
    <col min="32" max="32" width="12.7109375" style="16" customWidth="1"/>
    <col min="33" max="33" width="17.140625" style="16" customWidth="1"/>
    <col min="34" max="34" width="14.7109375" style="16" customWidth="1"/>
    <col min="35" max="35" width="11.00390625" style="16" customWidth="1"/>
    <col min="36" max="36" width="11.421875" style="16" customWidth="1"/>
    <col min="37" max="37" width="12.7109375" style="16" customWidth="1"/>
    <col min="38" max="38" width="15.7109375" style="16" customWidth="1"/>
    <col min="39" max="39" width="12.7109375" style="16" customWidth="1"/>
    <col min="40" max="40" width="16.8515625" style="16" customWidth="1"/>
    <col min="41" max="41" width="53.00390625" style="16" hidden="1" customWidth="1"/>
    <col min="42" max="42" width="40.28125" style="16" hidden="1" customWidth="1"/>
    <col min="43" max="43" width="0" style="16" hidden="1" customWidth="1"/>
    <col min="44" max="44" width="11.421875" style="16" customWidth="1"/>
    <col min="45" max="45" width="11.57421875" style="16" bestFit="1" customWidth="1"/>
    <col min="46" max="46" width="11.421875" style="16" customWidth="1"/>
    <col min="47" max="47" width="12.140625" style="16" bestFit="1" customWidth="1"/>
    <col min="48" max="48" width="11.57421875" style="16" bestFit="1" customWidth="1"/>
    <col min="49" max="16384" width="11.421875" style="16" customWidth="1"/>
  </cols>
  <sheetData>
    <row r="1" ht="12.75"/>
    <row r="2" ht="12.75"/>
    <row r="3" spans="1:34" ht="16.5" thickBot="1">
      <c r="A3" s="116" t="s">
        <v>233</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8"/>
    </row>
    <row r="4" spans="1:34" ht="26.25" customHeight="1">
      <c r="A4" s="111" t="s">
        <v>15</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3"/>
    </row>
    <row r="5" spans="1:41" ht="22.5" customHeight="1">
      <c r="A5" s="114" t="s">
        <v>16</v>
      </c>
      <c r="B5" s="110" t="s">
        <v>179</v>
      </c>
      <c r="C5" s="110" t="s">
        <v>168</v>
      </c>
      <c r="D5" s="110" t="s">
        <v>118</v>
      </c>
      <c r="E5" s="110" t="s">
        <v>17</v>
      </c>
      <c r="F5" s="110" t="s">
        <v>18</v>
      </c>
      <c r="G5" s="110" t="s">
        <v>170</v>
      </c>
      <c r="H5" s="110" t="s">
        <v>20</v>
      </c>
      <c r="I5" s="110" t="s">
        <v>122</v>
      </c>
      <c r="J5" s="110" t="s">
        <v>171</v>
      </c>
      <c r="K5" s="110" t="s">
        <v>172</v>
      </c>
      <c r="L5" s="110" t="s">
        <v>22</v>
      </c>
      <c r="M5" s="110" t="s">
        <v>155</v>
      </c>
      <c r="N5" s="110" t="s">
        <v>173</v>
      </c>
      <c r="O5" s="110" t="s">
        <v>174</v>
      </c>
      <c r="P5" s="110" t="s">
        <v>24</v>
      </c>
      <c r="Q5" s="110"/>
      <c r="R5" s="110"/>
      <c r="S5" s="110"/>
      <c r="T5" s="110"/>
      <c r="U5" s="110"/>
      <c r="V5" s="110"/>
      <c r="W5" s="110"/>
      <c r="X5" s="110"/>
      <c r="Y5" s="110"/>
      <c r="Z5" s="110"/>
      <c r="AA5" s="110"/>
      <c r="AB5" s="110"/>
      <c r="AC5" s="110"/>
      <c r="AD5" s="110"/>
      <c r="AE5" s="110"/>
      <c r="AF5" s="110" t="s">
        <v>25</v>
      </c>
      <c r="AG5" s="110" t="s">
        <v>26</v>
      </c>
      <c r="AH5" s="115" t="s">
        <v>1</v>
      </c>
      <c r="AO5" s="16" t="s">
        <v>208</v>
      </c>
    </row>
    <row r="6" spans="1:41" ht="37.5" customHeight="1">
      <c r="A6" s="114"/>
      <c r="B6" s="110"/>
      <c r="C6" s="110"/>
      <c r="D6" s="110"/>
      <c r="E6" s="110"/>
      <c r="F6" s="110"/>
      <c r="G6" s="110"/>
      <c r="H6" s="110"/>
      <c r="I6" s="110"/>
      <c r="J6" s="110"/>
      <c r="K6" s="110"/>
      <c r="L6" s="110"/>
      <c r="M6" s="110"/>
      <c r="N6" s="110"/>
      <c r="O6" s="110"/>
      <c r="P6" s="110" t="s">
        <v>27</v>
      </c>
      <c r="Q6" s="110"/>
      <c r="R6" s="110" t="s">
        <v>28</v>
      </c>
      <c r="S6" s="110"/>
      <c r="T6" s="110" t="s">
        <v>29</v>
      </c>
      <c r="U6" s="110"/>
      <c r="V6" s="110" t="s">
        <v>30</v>
      </c>
      <c r="W6" s="110"/>
      <c r="X6" s="110" t="s">
        <v>31</v>
      </c>
      <c r="Y6" s="110"/>
      <c r="Z6" s="110" t="s">
        <v>32</v>
      </c>
      <c r="AA6" s="110"/>
      <c r="AB6" s="110" t="s">
        <v>33</v>
      </c>
      <c r="AC6" s="110"/>
      <c r="AD6" s="110" t="s">
        <v>34</v>
      </c>
      <c r="AE6" s="110"/>
      <c r="AF6" s="110"/>
      <c r="AG6" s="110"/>
      <c r="AH6" s="115"/>
      <c r="AO6" s="16" t="s">
        <v>153</v>
      </c>
    </row>
    <row r="7" spans="1:41" ht="20.25" customHeight="1">
      <c r="A7" s="114"/>
      <c r="B7" s="110"/>
      <c r="C7" s="110"/>
      <c r="D7" s="110"/>
      <c r="E7" s="110"/>
      <c r="F7" s="110"/>
      <c r="G7" s="110"/>
      <c r="H7" s="110"/>
      <c r="I7" s="110"/>
      <c r="J7" s="110"/>
      <c r="K7" s="110"/>
      <c r="L7" s="110"/>
      <c r="M7" s="110"/>
      <c r="N7" s="110"/>
      <c r="O7" s="110"/>
      <c r="P7" s="47" t="s">
        <v>35</v>
      </c>
      <c r="Q7" s="47" t="s">
        <v>36</v>
      </c>
      <c r="R7" s="47" t="s">
        <v>35</v>
      </c>
      <c r="S7" s="47" t="s">
        <v>36</v>
      </c>
      <c r="T7" s="47" t="s">
        <v>35</v>
      </c>
      <c r="U7" s="47" t="s">
        <v>36</v>
      </c>
      <c r="V7" s="47" t="s">
        <v>35</v>
      </c>
      <c r="W7" s="47" t="s">
        <v>36</v>
      </c>
      <c r="X7" s="47" t="s">
        <v>35</v>
      </c>
      <c r="Y7" s="47" t="s">
        <v>36</v>
      </c>
      <c r="Z7" s="47" t="s">
        <v>35</v>
      </c>
      <c r="AA7" s="47" t="s">
        <v>36</v>
      </c>
      <c r="AB7" s="47" t="s">
        <v>35</v>
      </c>
      <c r="AC7" s="47" t="s">
        <v>36</v>
      </c>
      <c r="AD7" s="47" t="s">
        <v>35</v>
      </c>
      <c r="AE7" s="47" t="s">
        <v>36</v>
      </c>
      <c r="AF7" s="110"/>
      <c r="AG7" s="110"/>
      <c r="AH7" s="115"/>
      <c r="AO7" s="30" t="s">
        <v>110</v>
      </c>
    </row>
    <row r="8" spans="1:41" s="56" customFormat="1" ht="38.25" customHeight="1">
      <c r="A8" s="48" t="s">
        <v>183</v>
      </c>
      <c r="B8" s="52" t="s">
        <v>204</v>
      </c>
      <c r="C8" s="50" t="s">
        <v>377</v>
      </c>
      <c r="D8" s="50" t="s">
        <v>185</v>
      </c>
      <c r="E8" s="52" t="s">
        <v>378</v>
      </c>
      <c r="F8" s="50" t="s">
        <v>181</v>
      </c>
      <c r="G8" s="52" t="s">
        <v>62</v>
      </c>
      <c r="H8" s="50" t="s">
        <v>181</v>
      </c>
      <c r="I8" s="52"/>
      <c r="J8" s="52" t="s">
        <v>89</v>
      </c>
      <c r="K8" s="52" t="s">
        <v>105</v>
      </c>
      <c r="L8" s="84">
        <v>280686.77</v>
      </c>
      <c r="M8" s="126">
        <f>+L8*0.1</f>
        <v>28068.677000000003</v>
      </c>
      <c r="N8" s="52" t="s">
        <v>152</v>
      </c>
      <c r="O8" s="52" t="s">
        <v>110</v>
      </c>
      <c r="P8" s="53"/>
      <c r="Q8" s="53"/>
      <c r="R8" s="53"/>
      <c r="S8" s="53"/>
      <c r="T8" s="53"/>
      <c r="U8" s="53"/>
      <c r="V8" s="53"/>
      <c r="W8" s="53"/>
      <c r="X8" s="53"/>
      <c r="Y8" s="53"/>
      <c r="Z8" s="53"/>
      <c r="AA8" s="53"/>
      <c r="AB8" s="53">
        <v>40857</v>
      </c>
      <c r="AC8" s="52"/>
      <c r="AD8" s="53">
        <v>40952</v>
      </c>
      <c r="AE8" s="52"/>
      <c r="AF8" s="52"/>
      <c r="AG8" s="52"/>
      <c r="AH8" s="55"/>
      <c r="AO8" s="63"/>
    </row>
    <row r="9" spans="1:41" s="56" customFormat="1" ht="38.25" customHeight="1">
      <c r="A9" s="48" t="s">
        <v>183</v>
      </c>
      <c r="B9" s="52" t="s">
        <v>204</v>
      </c>
      <c r="C9" s="50" t="s">
        <v>377</v>
      </c>
      <c r="D9" s="50" t="s">
        <v>185</v>
      </c>
      <c r="E9" s="52" t="s">
        <v>379</v>
      </c>
      <c r="F9" s="50" t="s">
        <v>181</v>
      </c>
      <c r="G9" s="52" t="s">
        <v>62</v>
      </c>
      <c r="H9" s="50" t="s">
        <v>181</v>
      </c>
      <c r="I9" s="52"/>
      <c r="J9" s="52" t="s">
        <v>89</v>
      </c>
      <c r="K9" s="52" t="s">
        <v>105</v>
      </c>
      <c r="L9" s="84">
        <v>201611.22</v>
      </c>
      <c r="M9" s="126">
        <f>+L9*0.1</f>
        <v>20161.122000000003</v>
      </c>
      <c r="N9" s="52" t="s">
        <v>152</v>
      </c>
      <c r="O9" s="52" t="s">
        <v>110</v>
      </c>
      <c r="P9" s="53"/>
      <c r="Q9" s="53"/>
      <c r="R9" s="53"/>
      <c r="S9" s="53"/>
      <c r="T9" s="53"/>
      <c r="U9" s="53"/>
      <c r="V9" s="53"/>
      <c r="W9" s="53"/>
      <c r="X9" s="53"/>
      <c r="Y9" s="53"/>
      <c r="Z9" s="53"/>
      <c r="AA9" s="53"/>
      <c r="AB9" s="53">
        <v>40763</v>
      </c>
      <c r="AC9" s="52"/>
      <c r="AD9" s="53">
        <v>40967</v>
      </c>
      <c r="AE9" s="52"/>
      <c r="AF9" s="52"/>
      <c r="AG9" s="52"/>
      <c r="AH9" s="55"/>
      <c r="AO9" s="63"/>
    </row>
    <row r="10" spans="1:41" s="56" customFormat="1" ht="38.25" customHeight="1">
      <c r="A10" s="48" t="s">
        <v>183</v>
      </c>
      <c r="B10" s="52" t="s">
        <v>204</v>
      </c>
      <c r="C10" s="50" t="s">
        <v>377</v>
      </c>
      <c r="D10" s="50" t="s">
        <v>186</v>
      </c>
      <c r="E10" s="52" t="s">
        <v>380</v>
      </c>
      <c r="F10" s="50" t="s">
        <v>181</v>
      </c>
      <c r="G10" s="52" t="s">
        <v>62</v>
      </c>
      <c r="H10" s="50" t="s">
        <v>181</v>
      </c>
      <c r="I10" s="52"/>
      <c r="J10" s="52" t="s">
        <v>89</v>
      </c>
      <c r="K10" s="52" t="s">
        <v>105</v>
      </c>
      <c r="L10" s="84">
        <v>1707774.59</v>
      </c>
      <c r="M10" s="126">
        <f>+L10*0.1</f>
        <v>170777.45900000003</v>
      </c>
      <c r="N10" s="52" t="s">
        <v>152</v>
      </c>
      <c r="O10" s="52" t="s">
        <v>110</v>
      </c>
      <c r="P10" s="53"/>
      <c r="Q10" s="53"/>
      <c r="R10" s="53"/>
      <c r="S10" s="53"/>
      <c r="T10" s="53"/>
      <c r="U10" s="53"/>
      <c r="V10" s="53"/>
      <c r="W10" s="53"/>
      <c r="X10" s="53"/>
      <c r="Y10" s="53"/>
      <c r="Z10" s="53"/>
      <c r="AA10" s="53"/>
      <c r="AB10" s="53">
        <v>40847</v>
      </c>
      <c r="AC10" s="52"/>
      <c r="AD10" s="53">
        <v>41213</v>
      </c>
      <c r="AE10" s="52"/>
      <c r="AF10" s="52"/>
      <c r="AG10" s="52"/>
      <c r="AH10" s="55"/>
      <c r="AO10" s="63"/>
    </row>
    <row r="11" spans="1:41" s="56" customFormat="1" ht="38.25" customHeight="1">
      <c r="A11" s="48"/>
      <c r="B11" s="52"/>
      <c r="C11" s="50"/>
      <c r="D11" s="50"/>
      <c r="E11" s="52" t="s">
        <v>256</v>
      </c>
      <c r="F11" s="50"/>
      <c r="G11" s="52"/>
      <c r="H11" s="50"/>
      <c r="I11" s="52"/>
      <c r="J11" s="52"/>
      <c r="K11" s="52"/>
      <c r="L11" s="84">
        <v>560101.28</v>
      </c>
      <c r="M11" s="126"/>
      <c r="N11" s="52"/>
      <c r="O11" s="52"/>
      <c r="P11" s="53"/>
      <c r="Q11" s="53"/>
      <c r="R11" s="53"/>
      <c r="S11" s="53"/>
      <c r="T11" s="53"/>
      <c r="U11" s="53"/>
      <c r="V11" s="53"/>
      <c r="W11" s="53"/>
      <c r="X11" s="53"/>
      <c r="Y11" s="53"/>
      <c r="Z11" s="53"/>
      <c r="AA11" s="53"/>
      <c r="AB11" s="53"/>
      <c r="AC11" s="52"/>
      <c r="AD11" s="53"/>
      <c r="AE11" s="52"/>
      <c r="AF11" s="52"/>
      <c r="AG11" s="52"/>
      <c r="AH11" s="55"/>
      <c r="AO11" s="63"/>
    </row>
    <row r="12" spans="1:41" s="56" customFormat="1" ht="38.25" customHeight="1">
      <c r="A12" s="48" t="s">
        <v>183</v>
      </c>
      <c r="B12" s="52" t="s">
        <v>204</v>
      </c>
      <c r="C12" s="50" t="s">
        <v>288</v>
      </c>
      <c r="D12" s="50" t="s">
        <v>186</v>
      </c>
      <c r="E12" s="52" t="s">
        <v>256</v>
      </c>
      <c r="F12" s="50" t="s">
        <v>181</v>
      </c>
      <c r="G12" s="52" t="s">
        <v>62</v>
      </c>
      <c r="H12" s="50" t="s">
        <v>181</v>
      </c>
      <c r="I12" s="52"/>
      <c r="J12" s="52" t="s">
        <v>89</v>
      </c>
      <c r="K12" s="52" t="s">
        <v>105</v>
      </c>
      <c r="L12" s="84">
        <v>189830.21</v>
      </c>
      <c r="M12" s="126">
        <f>+L12*0.1</f>
        <v>18983.021</v>
      </c>
      <c r="N12" s="52" t="s">
        <v>152</v>
      </c>
      <c r="O12" s="52" t="s">
        <v>110</v>
      </c>
      <c r="P12" s="53">
        <v>41023</v>
      </c>
      <c r="Q12" s="53"/>
      <c r="R12" s="53"/>
      <c r="S12" s="53"/>
      <c r="T12" s="53">
        <v>41032</v>
      </c>
      <c r="U12" s="53"/>
      <c r="V12" s="53">
        <v>41065</v>
      </c>
      <c r="W12" s="53"/>
      <c r="X12" s="53">
        <v>41079</v>
      </c>
      <c r="Y12" s="53"/>
      <c r="Z12" s="53"/>
      <c r="AA12" s="53"/>
      <c r="AB12" s="53">
        <v>41103</v>
      </c>
      <c r="AC12" s="52"/>
      <c r="AD12" s="53">
        <v>41256</v>
      </c>
      <c r="AE12" s="52"/>
      <c r="AF12" s="52"/>
      <c r="AG12" s="52"/>
      <c r="AH12" s="55"/>
      <c r="AO12" s="63"/>
    </row>
    <row r="13" spans="1:41" s="56" customFormat="1" ht="38.25" customHeight="1">
      <c r="A13" s="48" t="s">
        <v>183</v>
      </c>
      <c r="B13" s="52" t="s">
        <v>204</v>
      </c>
      <c r="C13" s="50" t="s">
        <v>267</v>
      </c>
      <c r="D13" s="50" t="s">
        <v>217</v>
      </c>
      <c r="E13" s="52" t="s">
        <v>257</v>
      </c>
      <c r="F13" s="50" t="s">
        <v>181</v>
      </c>
      <c r="G13" s="52" t="s">
        <v>62</v>
      </c>
      <c r="H13" s="50" t="s">
        <v>181</v>
      </c>
      <c r="I13" s="52"/>
      <c r="J13" s="52" t="s">
        <v>89</v>
      </c>
      <c r="K13" s="52" t="s">
        <v>105</v>
      </c>
      <c r="L13" s="84">
        <v>403976.71</v>
      </c>
      <c r="M13" s="126">
        <f>+L13*0.1</f>
        <v>40397.671</v>
      </c>
      <c r="N13" s="52" t="s">
        <v>152</v>
      </c>
      <c r="O13" s="52" t="s">
        <v>110</v>
      </c>
      <c r="P13" s="53"/>
      <c r="Q13" s="53"/>
      <c r="R13" s="53"/>
      <c r="S13" s="53"/>
      <c r="T13" s="53"/>
      <c r="U13" s="53"/>
      <c r="V13" s="53"/>
      <c r="W13" s="53"/>
      <c r="X13" s="53"/>
      <c r="Y13" s="53"/>
      <c r="Z13" s="53"/>
      <c r="AA13" s="53"/>
      <c r="AB13" s="53">
        <v>40967</v>
      </c>
      <c r="AC13" s="52"/>
      <c r="AD13" s="62">
        <v>41171</v>
      </c>
      <c r="AE13" s="52"/>
      <c r="AF13" s="52"/>
      <c r="AG13" s="52"/>
      <c r="AH13" s="55"/>
      <c r="AO13" s="63"/>
    </row>
    <row r="14" spans="1:41" s="56" customFormat="1" ht="41.25" customHeight="1">
      <c r="A14" s="48" t="s">
        <v>183</v>
      </c>
      <c r="B14" s="52" t="s">
        <v>204</v>
      </c>
      <c r="C14" s="50" t="s">
        <v>268</v>
      </c>
      <c r="D14" s="50" t="s">
        <v>189</v>
      </c>
      <c r="E14" s="52" t="s">
        <v>258</v>
      </c>
      <c r="F14" s="50" t="s">
        <v>181</v>
      </c>
      <c r="G14" s="52" t="s">
        <v>62</v>
      </c>
      <c r="H14" s="50" t="s">
        <v>181</v>
      </c>
      <c r="I14" s="52"/>
      <c r="J14" s="52" t="s">
        <v>89</v>
      </c>
      <c r="K14" s="52" t="s">
        <v>105</v>
      </c>
      <c r="L14" s="84">
        <v>548498.09</v>
      </c>
      <c r="M14" s="126">
        <f aca="true" t="shared" si="0" ref="M14:M36">+L14*0.1</f>
        <v>54849.809</v>
      </c>
      <c r="N14" s="52" t="s">
        <v>152</v>
      </c>
      <c r="O14" s="52" t="s">
        <v>110</v>
      </c>
      <c r="P14" s="53"/>
      <c r="Q14" s="52"/>
      <c r="R14" s="53"/>
      <c r="S14" s="52"/>
      <c r="T14" s="53"/>
      <c r="U14" s="52"/>
      <c r="V14" s="53"/>
      <c r="W14" s="52"/>
      <c r="X14" s="53"/>
      <c r="Y14" s="52"/>
      <c r="Z14" s="53"/>
      <c r="AA14" s="52"/>
      <c r="AB14" s="53">
        <v>40967</v>
      </c>
      <c r="AC14" s="52"/>
      <c r="AD14" s="53">
        <v>41288</v>
      </c>
      <c r="AE14" s="52"/>
      <c r="AF14" s="52"/>
      <c r="AG14" s="52"/>
      <c r="AH14" s="55"/>
      <c r="AO14" s="63"/>
    </row>
    <row r="15" spans="1:41" s="56" customFormat="1" ht="41.25" customHeight="1">
      <c r="A15" s="48" t="s">
        <v>183</v>
      </c>
      <c r="B15" s="52" t="s">
        <v>204</v>
      </c>
      <c r="C15" s="50" t="s">
        <v>269</v>
      </c>
      <c r="D15" s="50" t="s">
        <v>185</v>
      </c>
      <c r="E15" s="52" t="s">
        <v>389</v>
      </c>
      <c r="F15" s="50" t="s">
        <v>181</v>
      </c>
      <c r="G15" s="52" t="s">
        <v>62</v>
      </c>
      <c r="H15" s="50" t="s">
        <v>181</v>
      </c>
      <c r="I15" s="52"/>
      <c r="J15" s="52" t="s">
        <v>89</v>
      </c>
      <c r="K15" s="52" t="s">
        <v>105</v>
      </c>
      <c r="L15" s="84">
        <v>1308081.17</v>
      </c>
      <c r="M15" s="126">
        <f t="shared" si="0"/>
        <v>130808.117</v>
      </c>
      <c r="N15" s="52" t="s">
        <v>152</v>
      </c>
      <c r="O15" s="52" t="s">
        <v>110</v>
      </c>
      <c r="P15" s="53"/>
      <c r="Q15" s="52"/>
      <c r="R15" s="53"/>
      <c r="S15" s="52"/>
      <c r="T15" s="53"/>
      <c r="U15" s="52"/>
      <c r="V15" s="53"/>
      <c r="W15" s="52"/>
      <c r="X15" s="53"/>
      <c r="Y15" s="52"/>
      <c r="Z15" s="53">
        <v>41033</v>
      </c>
      <c r="AA15" s="52"/>
      <c r="AB15" s="53">
        <v>41088</v>
      </c>
      <c r="AC15" s="52"/>
      <c r="AD15" s="53">
        <v>41256</v>
      </c>
      <c r="AE15" s="52"/>
      <c r="AF15" s="52"/>
      <c r="AG15" s="52"/>
      <c r="AH15" s="55"/>
      <c r="AO15" s="63"/>
    </row>
    <row r="16" spans="1:41" s="56" customFormat="1" ht="51" customHeight="1">
      <c r="A16" s="48" t="s">
        <v>183</v>
      </c>
      <c r="B16" s="52" t="s">
        <v>204</v>
      </c>
      <c r="C16" s="50" t="s">
        <v>270</v>
      </c>
      <c r="D16" s="50" t="s">
        <v>185</v>
      </c>
      <c r="E16" s="52" t="s">
        <v>259</v>
      </c>
      <c r="F16" s="50" t="s">
        <v>181</v>
      </c>
      <c r="G16" s="52" t="s">
        <v>62</v>
      </c>
      <c r="H16" s="50" t="s">
        <v>181</v>
      </c>
      <c r="I16" s="52"/>
      <c r="J16" s="52" t="s">
        <v>89</v>
      </c>
      <c r="K16" s="52" t="s">
        <v>105</v>
      </c>
      <c r="L16" s="84">
        <v>421503.53</v>
      </c>
      <c r="M16" s="126">
        <f t="shared" si="0"/>
        <v>42150.353</v>
      </c>
      <c r="N16" s="52" t="s">
        <v>152</v>
      </c>
      <c r="O16" s="52" t="s">
        <v>110</v>
      </c>
      <c r="P16" s="53">
        <v>40954</v>
      </c>
      <c r="Q16" s="52"/>
      <c r="R16" s="53">
        <v>40973</v>
      </c>
      <c r="S16" s="52"/>
      <c r="T16" s="53">
        <v>40974</v>
      </c>
      <c r="U16" s="52"/>
      <c r="V16" s="53">
        <v>41011</v>
      </c>
      <c r="W16" s="52"/>
      <c r="X16" s="53">
        <v>41025</v>
      </c>
      <c r="Y16" s="52"/>
      <c r="Z16" s="53">
        <v>41037</v>
      </c>
      <c r="AA16" s="52"/>
      <c r="AB16" s="53">
        <v>41092</v>
      </c>
      <c r="AC16" s="52"/>
      <c r="AD16" s="53">
        <v>41320</v>
      </c>
      <c r="AE16" s="52"/>
      <c r="AF16" s="52"/>
      <c r="AG16" s="52"/>
      <c r="AH16" s="55"/>
      <c r="AO16" s="63"/>
    </row>
    <row r="17" spans="1:41" s="56" customFormat="1" ht="51" customHeight="1">
      <c r="A17" s="48" t="s">
        <v>183</v>
      </c>
      <c r="B17" s="52" t="s">
        <v>204</v>
      </c>
      <c r="C17" s="50" t="s">
        <v>271</v>
      </c>
      <c r="D17" s="50" t="s">
        <v>187</v>
      </c>
      <c r="E17" s="52" t="s">
        <v>260</v>
      </c>
      <c r="F17" s="50" t="s">
        <v>181</v>
      </c>
      <c r="G17" s="52" t="s">
        <v>62</v>
      </c>
      <c r="H17" s="50" t="s">
        <v>181</v>
      </c>
      <c r="I17" s="52"/>
      <c r="J17" s="52" t="s">
        <v>89</v>
      </c>
      <c r="K17" s="52" t="s">
        <v>105</v>
      </c>
      <c r="L17" s="84">
        <v>495832.59</v>
      </c>
      <c r="M17" s="126">
        <f t="shared" si="0"/>
        <v>49583.259000000005</v>
      </c>
      <c r="N17" s="52" t="s">
        <v>152</v>
      </c>
      <c r="O17" s="52" t="s">
        <v>110</v>
      </c>
      <c r="P17" s="53"/>
      <c r="Q17" s="52"/>
      <c r="R17" s="53"/>
      <c r="S17" s="52"/>
      <c r="T17" s="53"/>
      <c r="U17" s="52"/>
      <c r="V17" s="53"/>
      <c r="W17" s="52"/>
      <c r="X17" s="53"/>
      <c r="Y17" s="52"/>
      <c r="Z17" s="53">
        <v>41010</v>
      </c>
      <c r="AA17" s="52"/>
      <c r="AB17" s="53">
        <v>41029</v>
      </c>
      <c r="AC17" s="52"/>
      <c r="AD17" s="53">
        <v>41324</v>
      </c>
      <c r="AE17" s="52"/>
      <c r="AF17" s="52"/>
      <c r="AG17" s="52"/>
      <c r="AH17" s="55"/>
      <c r="AO17" s="63"/>
    </row>
    <row r="18" spans="1:41" s="56" customFormat="1" ht="51" customHeight="1">
      <c r="A18" s="48" t="s">
        <v>183</v>
      </c>
      <c r="B18" s="52" t="s">
        <v>204</v>
      </c>
      <c r="C18" s="50" t="s">
        <v>273</v>
      </c>
      <c r="D18" s="50" t="s">
        <v>189</v>
      </c>
      <c r="E18" s="52" t="s">
        <v>272</v>
      </c>
      <c r="F18" s="50" t="s">
        <v>181</v>
      </c>
      <c r="G18" s="52" t="s">
        <v>62</v>
      </c>
      <c r="H18" s="50" t="s">
        <v>181</v>
      </c>
      <c r="I18" s="52"/>
      <c r="J18" s="52" t="s">
        <v>89</v>
      </c>
      <c r="K18" s="52" t="s">
        <v>105</v>
      </c>
      <c r="L18" s="84">
        <v>456404.93</v>
      </c>
      <c r="M18" s="126">
        <f t="shared" si="0"/>
        <v>45640.493</v>
      </c>
      <c r="N18" s="52" t="s">
        <v>152</v>
      </c>
      <c r="O18" s="52" t="s">
        <v>110</v>
      </c>
      <c r="P18" s="53"/>
      <c r="Q18" s="52"/>
      <c r="R18" s="53"/>
      <c r="S18" s="52"/>
      <c r="T18" s="53"/>
      <c r="U18" s="52"/>
      <c r="V18" s="53"/>
      <c r="W18" s="52"/>
      <c r="X18" s="53"/>
      <c r="Y18" s="52"/>
      <c r="Z18" s="53">
        <v>40989</v>
      </c>
      <c r="AA18" s="52"/>
      <c r="AB18" s="53">
        <v>41012</v>
      </c>
      <c r="AC18" s="52"/>
      <c r="AD18" s="53">
        <v>41200</v>
      </c>
      <c r="AE18" s="52"/>
      <c r="AF18" s="52"/>
      <c r="AG18" s="52"/>
      <c r="AH18" s="55"/>
      <c r="AO18" s="63"/>
    </row>
    <row r="19" spans="1:41" s="56" customFormat="1" ht="42" customHeight="1">
      <c r="A19" s="48" t="s">
        <v>183</v>
      </c>
      <c r="B19" s="52" t="s">
        <v>204</v>
      </c>
      <c r="C19" s="50" t="s">
        <v>274</v>
      </c>
      <c r="D19" s="50" t="s">
        <v>216</v>
      </c>
      <c r="E19" s="52" t="s">
        <v>263</v>
      </c>
      <c r="F19" s="50" t="s">
        <v>181</v>
      </c>
      <c r="G19" s="52" t="s">
        <v>62</v>
      </c>
      <c r="H19" s="50" t="s">
        <v>181</v>
      </c>
      <c r="I19" s="52"/>
      <c r="J19" s="52" t="s">
        <v>89</v>
      </c>
      <c r="K19" s="52" t="s">
        <v>105</v>
      </c>
      <c r="L19" s="84">
        <v>675746.88</v>
      </c>
      <c r="M19" s="52">
        <f t="shared" si="0"/>
        <v>67574.68800000001</v>
      </c>
      <c r="N19" s="52" t="s">
        <v>152</v>
      </c>
      <c r="O19" s="52" t="s">
        <v>110</v>
      </c>
      <c r="P19" s="53"/>
      <c r="Q19" s="52"/>
      <c r="R19" s="53"/>
      <c r="S19" s="52"/>
      <c r="T19" s="53"/>
      <c r="U19" s="52"/>
      <c r="V19" s="53"/>
      <c r="W19" s="52"/>
      <c r="X19" s="53"/>
      <c r="Y19" s="52"/>
      <c r="Z19" s="53">
        <v>40998</v>
      </c>
      <c r="AA19" s="52"/>
      <c r="AB19" s="53">
        <v>41018</v>
      </c>
      <c r="AC19" s="52"/>
      <c r="AD19" s="53">
        <v>41229</v>
      </c>
      <c r="AE19" s="52"/>
      <c r="AF19" s="52"/>
      <c r="AG19" s="52"/>
      <c r="AH19" s="55"/>
      <c r="AO19" s="63"/>
    </row>
    <row r="20" spans="1:41" s="56" customFormat="1" ht="38.25" customHeight="1">
      <c r="A20" s="48" t="s">
        <v>183</v>
      </c>
      <c r="B20" s="52" t="s">
        <v>204</v>
      </c>
      <c r="C20" s="50" t="s">
        <v>275</v>
      </c>
      <c r="D20" s="50" t="s">
        <v>357</v>
      </c>
      <c r="E20" s="52" t="s">
        <v>369</v>
      </c>
      <c r="F20" s="50" t="s">
        <v>181</v>
      </c>
      <c r="G20" s="52" t="s">
        <v>62</v>
      </c>
      <c r="H20" s="50" t="s">
        <v>181</v>
      </c>
      <c r="I20" s="52"/>
      <c r="J20" s="52" t="s">
        <v>89</v>
      </c>
      <c r="K20" s="52" t="s">
        <v>105</v>
      </c>
      <c r="L20" s="84">
        <v>351202.54</v>
      </c>
      <c r="M20" s="52">
        <f t="shared" si="0"/>
        <v>35120.254</v>
      </c>
      <c r="N20" s="52" t="s">
        <v>152</v>
      </c>
      <c r="O20" s="52" t="s">
        <v>110</v>
      </c>
      <c r="P20" s="53"/>
      <c r="Q20" s="52"/>
      <c r="R20" s="53"/>
      <c r="S20" s="52"/>
      <c r="T20" s="53"/>
      <c r="U20" s="52"/>
      <c r="V20" s="53"/>
      <c r="W20" s="52"/>
      <c r="X20" s="53"/>
      <c r="Y20" s="52"/>
      <c r="Z20" s="53">
        <v>41019</v>
      </c>
      <c r="AA20" s="52"/>
      <c r="AB20" s="53">
        <v>41036</v>
      </c>
      <c r="AC20" s="52"/>
      <c r="AD20" s="53">
        <v>41260</v>
      </c>
      <c r="AE20" s="52"/>
      <c r="AF20" s="52"/>
      <c r="AG20" s="52"/>
      <c r="AH20" s="55"/>
      <c r="AO20" s="63"/>
    </row>
    <row r="21" spans="1:41" s="56" customFormat="1" ht="43.5" customHeight="1">
      <c r="A21" s="48" t="s">
        <v>183</v>
      </c>
      <c r="B21" s="52" t="s">
        <v>204</v>
      </c>
      <c r="C21" s="50" t="s">
        <v>276</v>
      </c>
      <c r="D21" s="50" t="s">
        <v>358</v>
      </c>
      <c r="E21" s="52" t="s">
        <v>261</v>
      </c>
      <c r="F21" s="50" t="s">
        <v>181</v>
      </c>
      <c r="G21" s="52" t="s">
        <v>62</v>
      </c>
      <c r="H21" s="50" t="s">
        <v>181</v>
      </c>
      <c r="I21" s="52"/>
      <c r="J21" s="52" t="s">
        <v>89</v>
      </c>
      <c r="K21" s="52" t="s">
        <v>105</v>
      </c>
      <c r="L21" s="84">
        <v>152592.51</v>
      </c>
      <c r="M21" s="52">
        <f t="shared" si="0"/>
        <v>15259.251000000002</v>
      </c>
      <c r="N21" s="52" t="s">
        <v>152</v>
      </c>
      <c r="O21" s="52" t="s">
        <v>110</v>
      </c>
      <c r="P21" s="53">
        <v>41009</v>
      </c>
      <c r="Q21" s="52"/>
      <c r="R21" s="53">
        <v>41031</v>
      </c>
      <c r="S21" s="52"/>
      <c r="T21" s="53">
        <v>41036</v>
      </c>
      <c r="U21" s="52"/>
      <c r="V21" s="53">
        <v>41067</v>
      </c>
      <c r="W21" s="52"/>
      <c r="X21" s="53">
        <v>41081</v>
      </c>
      <c r="Y21" s="52"/>
      <c r="Z21" s="53">
        <v>41130</v>
      </c>
      <c r="AA21" s="52"/>
      <c r="AB21" s="53">
        <v>41156</v>
      </c>
      <c r="AC21" s="52"/>
      <c r="AD21" s="53">
        <v>41347</v>
      </c>
      <c r="AE21" s="52"/>
      <c r="AF21" s="52"/>
      <c r="AG21" s="52"/>
      <c r="AH21" s="55"/>
      <c r="AO21" s="63"/>
    </row>
    <row r="22" spans="1:41" s="56" customFormat="1" ht="43.5" customHeight="1">
      <c r="A22" s="48" t="s">
        <v>183</v>
      </c>
      <c r="B22" s="52" t="s">
        <v>204</v>
      </c>
      <c r="C22" s="50" t="s">
        <v>277</v>
      </c>
      <c r="D22" s="50" t="s">
        <v>186</v>
      </c>
      <c r="E22" s="52" t="s">
        <v>262</v>
      </c>
      <c r="F22" s="50" t="s">
        <v>181</v>
      </c>
      <c r="G22" s="52" t="s">
        <v>62</v>
      </c>
      <c r="H22" s="50" t="s">
        <v>181</v>
      </c>
      <c r="I22" s="52"/>
      <c r="J22" s="52" t="s">
        <v>89</v>
      </c>
      <c r="K22" s="52" t="s">
        <v>105</v>
      </c>
      <c r="L22" s="84">
        <v>602832.98</v>
      </c>
      <c r="M22" s="52">
        <f t="shared" si="0"/>
        <v>60283.298</v>
      </c>
      <c r="N22" s="52" t="s">
        <v>152</v>
      </c>
      <c r="O22" s="52" t="s">
        <v>110</v>
      </c>
      <c r="P22" s="53">
        <v>41067</v>
      </c>
      <c r="Q22" s="52"/>
      <c r="R22" s="53">
        <v>41088</v>
      </c>
      <c r="S22" s="52"/>
      <c r="T22" s="53">
        <v>41093</v>
      </c>
      <c r="U22" s="52"/>
      <c r="V22" s="53">
        <v>41123</v>
      </c>
      <c r="W22" s="52"/>
      <c r="X22" s="53">
        <v>41137</v>
      </c>
      <c r="Y22" s="52"/>
      <c r="Z22" s="53">
        <v>41158</v>
      </c>
      <c r="AA22" s="52"/>
      <c r="AB22" s="53">
        <v>41185</v>
      </c>
      <c r="AC22" s="52"/>
      <c r="AD22" s="53">
        <v>41388</v>
      </c>
      <c r="AE22" s="52"/>
      <c r="AF22" s="52"/>
      <c r="AG22" s="52"/>
      <c r="AH22" s="55"/>
      <c r="AO22" s="63"/>
    </row>
    <row r="23" spans="1:41" s="56" customFormat="1" ht="43.5" customHeight="1">
      <c r="A23" s="48" t="s">
        <v>183</v>
      </c>
      <c r="B23" s="52" t="s">
        <v>204</v>
      </c>
      <c r="C23" s="50" t="s">
        <v>278</v>
      </c>
      <c r="D23" s="50" t="s">
        <v>188</v>
      </c>
      <c r="E23" s="52" t="s">
        <v>264</v>
      </c>
      <c r="F23" s="50" t="s">
        <v>181</v>
      </c>
      <c r="G23" s="52" t="s">
        <v>61</v>
      </c>
      <c r="H23" s="50" t="s">
        <v>181</v>
      </c>
      <c r="I23" s="52"/>
      <c r="J23" s="52" t="s">
        <v>89</v>
      </c>
      <c r="K23" s="52" t="s">
        <v>105</v>
      </c>
      <c r="L23" s="84">
        <v>22500</v>
      </c>
      <c r="M23" s="52"/>
      <c r="N23" s="52" t="s">
        <v>152</v>
      </c>
      <c r="O23" s="52" t="s">
        <v>110</v>
      </c>
      <c r="P23" s="53">
        <v>40931</v>
      </c>
      <c r="Q23" s="52"/>
      <c r="R23" s="53">
        <v>40942</v>
      </c>
      <c r="S23" s="52"/>
      <c r="T23" s="53"/>
      <c r="U23" s="52"/>
      <c r="V23" s="53">
        <v>40975</v>
      </c>
      <c r="W23" s="52"/>
      <c r="X23" s="53">
        <v>40980</v>
      </c>
      <c r="Y23" s="52"/>
      <c r="Z23" s="53">
        <v>40995</v>
      </c>
      <c r="AA23" s="52"/>
      <c r="AB23" s="53">
        <v>41018</v>
      </c>
      <c r="AC23" s="52"/>
      <c r="AD23" s="53">
        <v>41054</v>
      </c>
      <c r="AE23" s="52"/>
      <c r="AF23" s="52"/>
      <c r="AG23" s="52"/>
      <c r="AH23" s="55"/>
      <c r="AO23" s="63"/>
    </row>
    <row r="24" spans="1:41" s="56" customFormat="1" ht="43.5" customHeight="1">
      <c r="A24" s="48" t="s">
        <v>183</v>
      </c>
      <c r="B24" s="52" t="s">
        <v>204</v>
      </c>
      <c r="C24" s="50" t="s">
        <v>278</v>
      </c>
      <c r="D24" s="50" t="s">
        <v>188</v>
      </c>
      <c r="E24" s="52" t="s">
        <v>265</v>
      </c>
      <c r="F24" s="50" t="s">
        <v>181</v>
      </c>
      <c r="G24" s="52" t="s">
        <v>66</v>
      </c>
      <c r="H24" s="50" t="s">
        <v>181</v>
      </c>
      <c r="I24" s="52"/>
      <c r="J24" s="52" t="s">
        <v>161</v>
      </c>
      <c r="K24" s="52" t="s">
        <v>105</v>
      </c>
      <c r="L24" s="84">
        <v>1887513.78</v>
      </c>
      <c r="M24" s="52">
        <f t="shared" si="0"/>
        <v>188751.37800000003</v>
      </c>
      <c r="N24" s="52" t="s">
        <v>152</v>
      </c>
      <c r="O24" s="52" t="s">
        <v>110</v>
      </c>
      <c r="P24" s="53">
        <v>41102</v>
      </c>
      <c r="Q24" s="52"/>
      <c r="R24" s="53">
        <v>41110</v>
      </c>
      <c r="S24" s="52"/>
      <c r="T24" s="53">
        <v>41117</v>
      </c>
      <c r="U24" s="52"/>
      <c r="V24" s="53">
        <v>41165</v>
      </c>
      <c r="W24" s="52"/>
      <c r="X24" s="53">
        <v>41180</v>
      </c>
      <c r="Y24" s="52"/>
      <c r="Z24" s="53">
        <v>41191</v>
      </c>
      <c r="AA24" s="52"/>
      <c r="AB24" s="53">
        <v>41289</v>
      </c>
      <c r="AC24" s="52"/>
      <c r="AD24" s="53">
        <v>41549</v>
      </c>
      <c r="AE24" s="52"/>
      <c r="AF24" s="52"/>
      <c r="AG24" s="52"/>
      <c r="AH24" s="55"/>
      <c r="AO24" s="63"/>
    </row>
    <row r="25" spans="1:41" s="56" customFormat="1" ht="43.5" customHeight="1">
      <c r="A25" s="48" t="s">
        <v>183</v>
      </c>
      <c r="B25" s="52" t="s">
        <v>204</v>
      </c>
      <c r="C25" s="50" t="s">
        <v>278</v>
      </c>
      <c r="D25" s="50" t="s">
        <v>188</v>
      </c>
      <c r="E25" s="52" t="s">
        <v>390</v>
      </c>
      <c r="F25" s="50" t="s">
        <v>181</v>
      </c>
      <c r="G25" s="52" t="s">
        <v>66</v>
      </c>
      <c r="H25" s="50" t="s">
        <v>181</v>
      </c>
      <c r="I25" s="52"/>
      <c r="J25" s="52" t="s">
        <v>161</v>
      </c>
      <c r="K25" s="52" t="s">
        <v>105</v>
      </c>
      <c r="L25" s="84">
        <v>700301.57</v>
      </c>
      <c r="M25" s="52">
        <f>+L25*0.1</f>
        <v>70030.15699999999</v>
      </c>
      <c r="N25" s="52" t="s">
        <v>152</v>
      </c>
      <c r="O25" s="52" t="s">
        <v>110</v>
      </c>
      <c r="P25" s="53"/>
      <c r="Q25" s="52"/>
      <c r="R25" s="53"/>
      <c r="S25" s="52"/>
      <c r="T25" s="53"/>
      <c r="U25" s="52"/>
      <c r="V25" s="53"/>
      <c r="W25" s="52"/>
      <c r="X25" s="53"/>
      <c r="Y25" s="52"/>
      <c r="Z25" s="53"/>
      <c r="AA25" s="52"/>
      <c r="AB25" s="53">
        <v>41542</v>
      </c>
      <c r="AC25" s="52"/>
      <c r="AD25" s="53">
        <v>41625</v>
      </c>
      <c r="AE25" s="52"/>
      <c r="AF25" s="52"/>
      <c r="AG25" s="52"/>
      <c r="AH25" s="55"/>
      <c r="AO25" s="63"/>
    </row>
    <row r="26" spans="1:41" s="56" customFormat="1" ht="43.5" customHeight="1">
      <c r="A26" s="48" t="s">
        <v>183</v>
      </c>
      <c r="B26" s="52" t="s">
        <v>204</v>
      </c>
      <c r="C26" s="50" t="s">
        <v>279</v>
      </c>
      <c r="D26" s="50" t="s">
        <v>185</v>
      </c>
      <c r="E26" s="52" t="s">
        <v>392</v>
      </c>
      <c r="F26" s="50" t="s">
        <v>181</v>
      </c>
      <c r="G26" s="52" t="s">
        <v>66</v>
      </c>
      <c r="H26" s="50" t="s">
        <v>181</v>
      </c>
      <c r="I26" s="52"/>
      <c r="J26" s="52" t="s">
        <v>161</v>
      </c>
      <c r="K26" s="52" t="s">
        <v>105</v>
      </c>
      <c r="L26" s="84">
        <v>918031.49</v>
      </c>
      <c r="M26" s="52">
        <f>+L26*0.1</f>
        <v>91803.149</v>
      </c>
      <c r="N26" s="52" t="s">
        <v>152</v>
      </c>
      <c r="O26" s="52" t="s">
        <v>110</v>
      </c>
      <c r="P26" s="53">
        <v>41201</v>
      </c>
      <c r="Q26" s="52"/>
      <c r="R26" s="53">
        <v>41213</v>
      </c>
      <c r="S26" s="52"/>
      <c r="T26" s="53">
        <v>41222</v>
      </c>
      <c r="U26" s="52"/>
      <c r="V26" s="53">
        <v>41270</v>
      </c>
      <c r="W26" s="52"/>
      <c r="X26" s="53">
        <v>41277</v>
      </c>
      <c r="Y26" s="52"/>
      <c r="Z26" s="53">
        <v>41288</v>
      </c>
      <c r="AA26" s="52"/>
      <c r="AB26" s="53">
        <v>41305</v>
      </c>
      <c r="AC26" s="52"/>
      <c r="AD26" s="53">
        <v>41509</v>
      </c>
      <c r="AE26" s="52"/>
      <c r="AF26" s="52"/>
      <c r="AG26" s="52"/>
      <c r="AH26" s="55"/>
      <c r="AO26" s="63"/>
    </row>
    <row r="27" spans="1:41" s="56" customFormat="1" ht="43.5" customHeight="1">
      <c r="A27" s="48" t="s">
        <v>183</v>
      </c>
      <c r="B27" s="52" t="s">
        <v>204</v>
      </c>
      <c r="C27" s="50" t="s">
        <v>279</v>
      </c>
      <c r="D27" s="50" t="s">
        <v>185</v>
      </c>
      <c r="E27" s="52" t="s">
        <v>391</v>
      </c>
      <c r="F27" s="50" t="s">
        <v>181</v>
      </c>
      <c r="G27" s="52" t="s">
        <v>66</v>
      </c>
      <c r="H27" s="50" t="s">
        <v>181</v>
      </c>
      <c r="I27" s="52"/>
      <c r="J27" s="52" t="s">
        <v>161</v>
      </c>
      <c r="K27" s="52" t="s">
        <v>105</v>
      </c>
      <c r="L27" s="84">
        <v>576893.43</v>
      </c>
      <c r="M27" s="52">
        <f t="shared" si="0"/>
        <v>57689.34300000001</v>
      </c>
      <c r="N27" s="52" t="s">
        <v>152</v>
      </c>
      <c r="O27" s="52" t="s">
        <v>110</v>
      </c>
      <c r="P27" s="53">
        <v>41201</v>
      </c>
      <c r="Q27" s="52"/>
      <c r="R27" s="53">
        <v>41213</v>
      </c>
      <c r="S27" s="52"/>
      <c r="T27" s="53">
        <v>41222</v>
      </c>
      <c r="U27" s="52"/>
      <c r="V27" s="53">
        <v>41270</v>
      </c>
      <c r="W27" s="52"/>
      <c r="X27" s="53">
        <v>41277</v>
      </c>
      <c r="Y27" s="52"/>
      <c r="Z27" s="53">
        <v>41288</v>
      </c>
      <c r="AA27" s="52"/>
      <c r="AB27" s="53">
        <v>41305</v>
      </c>
      <c r="AC27" s="52"/>
      <c r="AD27" s="53">
        <v>41509</v>
      </c>
      <c r="AE27" s="52"/>
      <c r="AF27" s="52"/>
      <c r="AG27" s="52"/>
      <c r="AH27" s="55"/>
      <c r="AO27" s="63"/>
    </row>
    <row r="28" spans="1:41" s="56" customFormat="1" ht="43.5" customHeight="1">
      <c r="A28" s="48" t="s">
        <v>183</v>
      </c>
      <c r="B28" s="52" t="s">
        <v>204</v>
      </c>
      <c r="C28" s="50" t="s">
        <v>280</v>
      </c>
      <c r="D28" s="50" t="s">
        <v>357</v>
      </c>
      <c r="E28" s="52" t="s">
        <v>394</v>
      </c>
      <c r="F28" s="50" t="s">
        <v>181</v>
      </c>
      <c r="G28" s="52" t="s">
        <v>62</v>
      </c>
      <c r="H28" s="50" t="s">
        <v>181</v>
      </c>
      <c r="I28" s="52"/>
      <c r="J28" s="52" t="s">
        <v>89</v>
      </c>
      <c r="K28" s="52" t="s">
        <v>105</v>
      </c>
      <c r="L28" s="84">
        <v>628131.58</v>
      </c>
      <c r="M28" s="52">
        <f t="shared" si="0"/>
        <v>62813.157999999996</v>
      </c>
      <c r="N28" s="52" t="s">
        <v>152</v>
      </c>
      <c r="O28" s="52" t="s">
        <v>110</v>
      </c>
      <c r="P28" s="53">
        <v>40982</v>
      </c>
      <c r="Q28" s="52"/>
      <c r="R28" s="53">
        <v>40990</v>
      </c>
      <c r="S28" s="52"/>
      <c r="T28" s="53">
        <v>40997</v>
      </c>
      <c r="U28" s="52"/>
      <c r="V28" s="53">
        <v>41037</v>
      </c>
      <c r="W28" s="52"/>
      <c r="X28" s="53">
        <v>41051</v>
      </c>
      <c r="Y28" s="52"/>
      <c r="Z28" s="53">
        <v>41059</v>
      </c>
      <c r="AA28" s="52"/>
      <c r="AB28" s="53">
        <v>41085</v>
      </c>
      <c r="AC28" s="52"/>
      <c r="AD28" s="53">
        <v>41267</v>
      </c>
      <c r="AE28" s="52"/>
      <c r="AF28" s="52"/>
      <c r="AG28" s="52"/>
      <c r="AH28" s="55"/>
      <c r="AO28" s="63"/>
    </row>
    <row r="29" spans="1:41" s="56" customFormat="1" ht="43.5" customHeight="1">
      <c r="A29" s="48" t="s">
        <v>183</v>
      </c>
      <c r="B29" s="52" t="s">
        <v>204</v>
      </c>
      <c r="C29" s="50" t="s">
        <v>281</v>
      </c>
      <c r="D29" s="50" t="s">
        <v>185</v>
      </c>
      <c r="E29" s="52" t="s">
        <v>396</v>
      </c>
      <c r="F29" s="50" t="s">
        <v>181</v>
      </c>
      <c r="G29" s="52" t="s">
        <v>62</v>
      </c>
      <c r="H29" s="50" t="s">
        <v>181</v>
      </c>
      <c r="I29" s="52"/>
      <c r="J29" s="52" t="s">
        <v>89</v>
      </c>
      <c r="K29" s="52" t="s">
        <v>105</v>
      </c>
      <c r="L29" s="84">
        <v>658345.23</v>
      </c>
      <c r="M29" s="52">
        <f t="shared" si="0"/>
        <v>65834.523</v>
      </c>
      <c r="N29" s="52" t="s">
        <v>152</v>
      </c>
      <c r="O29" s="52" t="s">
        <v>110</v>
      </c>
      <c r="P29" s="53"/>
      <c r="Q29" s="52"/>
      <c r="R29" s="53"/>
      <c r="S29" s="52"/>
      <c r="T29" s="53"/>
      <c r="U29" s="52"/>
      <c r="V29" s="53"/>
      <c r="W29" s="52"/>
      <c r="X29" s="53"/>
      <c r="Y29" s="52"/>
      <c r="Z29" s="53">
        <v>41184</v>
      </c>
      <c r="AA29" s="52"/>
      <c r="AB29" s="53">
        <v>41249</v>
      </c>
      <c r="AC29" s="52"/>
      <c r="AD29" s="53">
        <v>41537</v>
      </c>
      <c r="AE29" s="52"/>
      <c r="AF29" s="52"/>
      <c r="AG29" s="52"/>
      <c r="AH29" s="55"/>
      <c r="AO29" s="63"/>
    </row>
    <row r="30" spans="1:41" s="56" customFormat="1" ht="43.5" customHeight="1">
      <c r="A30" s="48" t="s">
        <v>183</v>
      </c>
      <c r="B30" s="52" t="s">
        <v>204</v>
      </c>
      <c r="C30" s="50" t="s">
        <v>279</v>
      </c>
      <c r="D30" s="50" t="s">
        <v>185</v>
      </c>
      <c r="E30" s="52" t="s">
        <v>395</v>
      </c>
      <c r="F30" s="50" t="s">
        <v>181</v>
      </c>
      <c r="G30" s="52" t="s">
        <v>62</v>
      </c>
      <c r="H30" s="50" t="s">
        <v>181</v>
      </c>
      <c r="I30" s="52"/>
      <c r="J30" s="52" t="s">
        <v>89</v>
      </c>
      <c r="K30" s="52" t="s">
        <v>105</v>
      </c>
      <c r="L30" s="84">
        <v>777481.89</v>
      </c>
      <c r="M30" s="52">
        <f t="shared" si="0"/>
        <v>77748.189</v>
      </c>
      <c r="N30" s="52" t="s">
        <v>152</v>
      </c>
      <c r="O30" s="52" t="s">
        <v>110</v>
      </c>
      <c r="P30" s="53">
        <v>41213</v>
      </c>
      <c r="Q30" s="52"/>
      <c r="R30" s="53">
        <v>41221</v>
      </c>
      <c r="S30" s="52"/>
      <c r="T30" s="53">
        <v>41228</v>
      </c>
      <c r="U30" s="52"/>
      <c r="V30" s="53">
        <v>41261</v>
      </c>
      <c r="W30" s="52"/>
      <c r="X30" s="53">
        <v>41275</v>
      </c>
      <c r="Y30" s="52"/>
      <c r="Z30" s="53">
        <v>41283</v>
      </c>
      <c r="AA30" s="52"/>
      <c r="AB30" s="53">
        <v>41309</v>
      </c>
      <c r="AC30" s="52"/>
      <c r="AD30" s="53">
        <v>41569</v>
      </c>
      <c r="AE30" s="52"/>
      <c r="AF30" s="52"/>
      <c r="AG30" s="52"/>
      <c r="AH30" s="55"/>
      <c r="AO30" s="63"/>
    </row>
    <row r="31" spans="1:41" s="56" customFormat="1" ht="43.5" customHeight="1">
      <c r="A31" s="48" t="s">
        <v>183</v>
      </c>
      <c r="B31" s="52" t="s">
        <v>204</v>
      </c>
      <c r="C31" s="50" t="s">
        <v>282</v>
      </c>
      <c r="D31" s="50" t="s">
        <v>189</v>
      </c>
      <c r="E31" s="52" t="s">
        <v>397</v>
      </c>
      <c r="F31" s="50" t="s">
        <v>181</v>
      </c>
      <c r="G31" s="52" t="s">
        <v>62</v>
      </c>
      <c r="H31" s="50" t="s">
        <v>181</v>
      </c>
      <c r="I31" s="52"/>
      <c r="J31" s="52" t="s">
        <v>89</v>
      </c>
      <c r="K31" s="52" t="s">
        <v>105</v>
      </c>
      <c r="L31" s="84">
        <v>752870.38</v>
      </c>
      <c r="M31" s="52">
        <f t="shared" si="0"/>
        <v>75287.038</v>
      </c>
      <c r="N31" s="52" t="s">
        <v>152</v>
      </c>
      <c r="O31" s="52" t="s">
        <v>110</v>
      </c>
      <c r="P31" s="53"/>
      <c r="Q31" s="52"/>
      <c r="R31" s="53"/>
      <c r="S31" s="52"/>
      <c r="T31" s="53"/>
      <c r="U31" s="52"/>
      <c r="V31" s="53"/>
      <c r="W31" s="52"/>
      <c r="X31" s="53"/>
      <c r="Y31" s="52"/>
      <c r="Z31" s="53">
        <v>41213</v>
      </c>
      <c r="AA31" s="52"/>
      <c r="AB31" s="53">
        <v>41249</v>
      </c>
      <c r="AC31" s="52"/>
      <c r="AD31" s="53">
        <v>41565</v>
      </c>
      <c r="AE31" s="52"/>
      <c r="AF31" s="52"/>
      <c r="AG31" s="52"/>
      <c r="AH31" s="55"/>
      <c r="AO31" s="63"/>
    </row>
    <row r="32" spans="1:41" s="56" customFormat="1" ht="43.5" customHeight="1">
      <c r="A32" s="48">
        <v>0</v>
      </c>
      <c r="B32" s="52" t="s">
        <v>204</v>
      </c>
      <c r="C32" s="50" t="s">
        <v>283</v>
      </c>
      <c r="D32" s="50" t="s">
        <v>188</v>
      </c>
      <c r="E32" s="52" t="s">
        <v>398</v>
      </c>
      <c r="F32" s="50" t="s">
        <v>181</v>
      </c>
      <c r="G32" s="52" t="s">
        <v>62</v>
      </c>
      <c r="H32" s="50" t="s">
        <v>181</v>
      </c>
      <c r="I32" s="52"/>
      <c r="J32" s="52" t="s">
        <v>89</v>
      </c>
      <c r="K32" s="52" t="s">
        <v>105</v>
      </c>
      <c r="L32" s="84">
        <v>777481.9</v>
      </c>
      <c r="M32" s="52">
        <f t="shared" si="0"/>
        <v>77748.19</v>
      </c>
      <c r="N32" s="52" t="s">
        <v>152</v>
      </c>
      <c r="O32" s="52" t="s">
        <v>110</v>
      </c>
      <c r="P32" s="53">
        <v>41010</v>
      </c>
      <c r="Q32" s="52"/>
      <c r="R32" s="53">
        <v>41032</v>
      </c>
      <c r="S32" s="52"/>
      <c r="T32" s="53">
        <v>41037</v>
      </c>
      <c r="U32" s="52"/>
      <c r="V32" s="53">
        <v>41067</v>
      </c>
      <c r="W32" s="52"/>
      <c r="X32" s="53">
        <v>41081</v>
      </c>
      <c r="Y32" s="52"/>
      <c r="Z32" s="53">
        <v>41102</v>
      </c>
      <c r="AA32" s="52"/>
      <c r="AB32" s="53">
        <v>41128</v>
      </c>
      <c r="AC32" s="52"/>
      <c r="AD32" s="53">
        <v>41338</v>
      </c>
      <c r="AE32" s="52"/>
      <c r="AF32" s="52"/>
      <c r="AG32" s="52"/>
      <c r="AH32" s="55"/>
      <c r="AO32" s="63"/>
    </row>
    <row r="33" spans="1:41" s="56" customFormat="1" ht="43.5" customHeight="1">
      <c r="A33" s="48" t="s">
        <v>183</v>
      </c>
      <c r="B33" s="52" t="s">
        <v>204</v>
      </c>
      <c r="C33" s="50" t="s">
        <v>284</v>
      </c>
      <c r="D33" s="50" t="s">
        <v>358</v>
      </c>
      <c r="E33" s="52" t="s">
        <v>399</v>
      </c>
      <c r="F33" s="50" t="s">
        <v>181</v>
      </c>
      <c r="G33" s="52" t="s">
        <v>62</v>
      </c>
      <c r="H33" s="50" t="s">
        <v>181</v>
      </c>
      <c r="I33" s="52"/>
      <c r="J33" s="52" t="s">
        <v>89</v>
      </c>
      <c r="K33" s="52" t="s">
        <v>105</v>
      </c>
      <c r="L33" s="84">
        <v>428780.33</v>
      </c>
      <c r="M33" s="52">
        <f t="shared" si="0"/>
        <v>42878.033</v>
      </c>
      <c r="N33" s="52" t="s">
        <v>152</v>
      </c>
      <c r="O33" s="52" t="s">
        <v>110</v>
      </c>
      <c r="P33" s="53">
        <v>40995</v>
      </c>
      <c r="Q33" s="52"/>
      <c r="R33" s="53">
        <v>41009</v>
      </c>
      <c r="S33" s="52"/>
      <c r="T33" s="53">
        <v>41016</v>
      </c>
      <c r="U33" s="52"/>
      <c r="V33" s="53">
        <v>41050</v>
      </c>
      <c r="W33" s="52"/>
      <c r="X33" s="53">
        <v>41064</v>
      </c>
      <c r="Y33" s="52"/>
      <c r="Z33" s="53">
        <v>41072</v>
      </c>
      <c r="AA33" s="52"/>
      <c r="AB33" s="53">
        <v>41096</v>
      </c>
      <c r="AC33" s="52"/>
      <c r="AD33" s="53">
        <v>41306</v>
      </c>
      <c r="AE33" s="52"/>
      <c r="AF33" s="52"/>
      <c r="AG33" s="52"/>
      <c r="AH33" s="55"/>
      <c r="AO33" s="63"/>
    </row>
    <row r="34" spans="1:41" s="56" customFormat="1" ht="43.5" customHeight="1">
      <c r="A34" s="48" t="s">
        <v>183</v>
      </c>
      <c r="B34" s="52" t="s">
        <v>204</v>
      </c>
      <c r="C34" s="50" t="s">
        <v>285</v>
      </c>
      <c r="D34" s="50" t="s">
        <v>188</v>
      </c>
      <c r="E34" s="52" t="s">
        <v>400</v>
      </c>
      <c r="F34" s="50" t="s">
        <v>181</v>
      </c>
      <c r="G34" s="52" t="s">
        <v>62</v>
      </c>
      <c r="H34" s="50" t="s">
        <v>181</v>
      </c>
      <c r="I34" s="52"/>
      <c r="J34" s="52" t="s">
        <v>89</v>
      </c>
      <c r="K34" s="52" t="s">
        <v>105</v>
      </c>
      <c r="L34" s="84">
        <v>334292.13</v>
      </c>
      <c r="M34" s="52">
        <f t="shared" si="0"/>
        <v>33429.213</v>
      </c>
      <c r="N34" s="52" t="s">
        <v>152</v>
      </c>
      <c r="O34" s="52" t="s">
        <v>110</v>
      </c>
      <c r="P34" s="53">
        <v>41246</v>
      </c>
      <c r="Q34" s="52"/>
      <c r="R34" s="53">
        <v>41255</v>
      </c>
      <c r="S34" s="52"/>
      <c r="T34" s="53">
        <v>41262</v>
      </c>
      <c r="U34" s="52"/>
      <c r="V34" s="53">
        <v>41298</v>
      </c>
      <c r="W34" s="52"/>
      <c r="X34" s="53">
        <v>41312</v>
      </c>
      <c r="Y34" s="52"/>
      <c r="Z34" s="53">
        <v>41333</v>
      </c>
      <c r="AA34" s="52"/>
      <c r="AB34" s="53">
        <v>41359</v>
      </c>
      <c r="AC34" s="52"/>
      <c r="AD34" s="53">
        <v>41563</v>
      </c>
      <c r="AE34" s="52"/>
      <c r="AF34" s="52"/>
      <c r="AG34" s="52"/>
      <c r="AH34" s="55"/>
      <c r="AO34" s="63"/>
    </row>
    <row r="35" spans="1:41" s="56" customFormat="1" ht="43.5" customHeight="1">
      <c r="A35" s="48" t="s">
        <v>183</v>
      </c>
      <c r="B35" s="52" t="s">
        <v>204</v>
      </c>
      <c r="C35" s="50" t="s">
        <v>286</v>
      </c>
      <c r="D35" s="50" t="s">
        <v>189</v>
      </c>
      <c r="E35" s="52" t="s">
        <v>401</v>
      </c>
      <c r="F35" s="50" t="s">
        <v>181</v>
      </c>
      <c r="G35" s="52" t="s">
        <v>62</v>
      </c>
      <c r="H35" s="50" t="s">
        <v>181</v>
      </c>
      <c r="I35" s="52"/>
      <c r="J35" s="52" t="s">
        <v>89</v>
      </c>
      <c r="K35" s="52" t="s">
        <v>105</v>
      </c>
      <c r="L35" s="84">
        <v>294324.8</v>
      </c>
      <c r="M35" s="52">
        <f t="shared" si="0"/>
        <v>29432.48</v>
      </c>
      <c r="N35" s="52" t="s">
        <v>152</v>
      </c>
      <c r="O35" s="52" t="s">
        <v>110</v>
      </c>
      <c r="P35" s="53">
        <v>41186</v>
      </c>
      <c r="Q35" s="52"/>
      <c r="R35" s="53">
        <v>41212</v>
      </c>
      <c r="S35" s="52"/>
      <c r="T35" s="53">
        <v>41215</v>
      </c>
      <c r="U35" s="52"/>
      <c r="V35" s="53">
        <v>41247</v>
      </c>
      <c r="W35" s="52"/>
      <c r="X35" s="53">
        <v>41261</v>
      </c>
      <c r="Y35" s="52"/>
      <c r="Z35" s="53">
        <v>41282</v>
      </c>
      <c r="AA35" s="52"/>
      <c r="AB35" s="53">
        <v>41324</v>
      </c>
      <c r="AC35" s="52"/>
      <c r="AD35" s="53">
        <v>41500</v>
      </c>
      <c r="AE35" s="52"/>
      <c r="AF35" s="52"/>
      <c r="AG35" s="52"/>
      <c r="AH35" s="55"/>
      <c r="AO35" s="63"/>
    </row>
    <row r="36" spans="1:41" s="56" customFormat="1" ht="42" customHeight="1">
      <c r="A36" s="48" t="s">
        <v>183</v>
      </c>
      <c r="B36" s="52" t="s">
        <v>204</v>
      </c>
      <c r="C36" s="50" t="s">
        <v>287</v>
      </c>
      <c r="D36" s="50" t="s">
        <v>189</v>
      </c>
      <c r="E36" s="52" t="s">
        <v>266</v>
      </c>
      <c r="F36" s="50" t="s">
        <v>181</v>
      </c>
      <c r="G36" s="52" t="s">
        <v>66</v>
      </c>
      <c r="H36" s="50" t="s">
        <v>181</v>
      </c>
      <c r="I36" s="52"/>
      <c r="J36" s="52" t="s">
        <v>89</v>
      </c>
      <c r="K36" s="52" t="s">
        <v>105</v>
      </c>
      <c r="L36" s="84">
        <v>176214.57</v>
      </c>
      <c r="M36" s="52">
        <f t="shared" si="0"/>
        <v>17621.457000000002</v>
      </c>
      <c r="N36" s="52" t="s">
        <v>152</v>
      </c>
      <c r="O36" s="52" t="s">
        <v>110</v>
      </c>
      <c r="P36" s="53">
        <v>41186</v>
      </c>
      <c r="Q36" s="52"/>
      <c r="R36" s="53">
        <v>41212</v>
      </c>
      <c r="S36" s="52"/>
      <c r="T36" s="53">
        <v>41215</v>
      </c>
      <c r="U36" s="52"/>
      <c r="V36" s="53">
        <v>41247</v>
      </c>
      <c r="W36" s="52"/>
      <c r="X36" s="53">
        <v>41261</v>
      </c>
      <c r="Y36" s="52"/>
      <c r="Z36" s="53">
        <v>41282</v>
      </c>
      <c r="AA36" s="52"/>
      <c r="AB36" s="53">
        <v>41320</v>
      </c>
      <c r="AC36" s="52"/>
      <c r="AD36" s="53">
        <v>41498</v>
      </c>
      <c r="AE36" s="52"/>
      <c r="AF36" s="52"/>
      <c r="AG36" s="52"/>
      <c r="AH36" s="55"/>
      <c r="AO36" s="63"/>
    </row>
    <row r="37" spans="1:41" s="56" customFormat="1" ht="42" customHeight="1">
      <c r="A37" s="48" t="s">
        <v>183</v>
      </c>
      <c r="B37" s="52" t="s">
        <v>204</v>
      </c>
      <c r="C37" s="50" t="s">
        <v>367</v>
      </c>
      <c r="D37" s="50" t="s">
        <v>216</v>
      </c>
      <c r="E37" s="52" t="s">
        <v>368</v>
      </c>
      <c r="F37" s="50" t="s">
        <v>181</v>
      </c>
      <c r="G37" s="52" t="s">
        <v>61</v>
      </c>
      <c r="H37" s="50" t="s">
        <v>181</v>
      </c>
      <c r="I37" s="52"/>
      <c r="J37" s="52" t="s">
        <v>89</v>
      </c>
      <c r="K37" s="52" t="s">
        <v>105</v>
      </c>
      <c r="L37" s="84">
        <v>2172627.38</v>
      </c>
      <c r="M37" s="52">
        <f>+L37*0.1</f>
        <v>217262.738</v>
      </c>
      <c r="N37" s="52" t="s">
        <v>152</v>
      </c>
      <c r="O37" s="52" t="s">
        <v>110</v>
      </c>
      <c r="P37" s="53"/>
      <c r="Q37" s="52"/>
      <c r="R37" s="53"/>
      <c r="S37" s="52"/>
      <c r="T37" s="53"/>
      <c r="U37" s="52"/>
      <c r="V37" s="53"/>
      <c r="W37" s="52"/>
      <c r="X37" s="53"/>
      <c r="Y37" s="52"/>
      <c r="Z37" s="53"/>
      <c r="AA37" s="52"/>
      <c r="AB37" s="53">
        <v>40945</v>
      </c>
      <c r="AC37" s="52"/>
      <c r="AD37" s="53">
        <v>41585</v>
      </c>
      <c r="AE37" s="52"/>
      <c r="AF37" s="52"/>
      <c r="AG37" s="52"/>
      <c r="AH37" s="55"/>
      <c r="AO37" s="63"/>
    </row>
    <row r="38" spans="1:41" ht="24" customHeight="1" thickBot="1">
      <c r="A38" s="78"/>
      <c r="B38" s="78"/>
      <c r="C38" s="78"/>
      <c r="D38" s="78"/>
      <c r="E38" s="78"/>
      <c r="F38" s="78"/>
      <c r="G38" s="78"/>
      <c r="H38" s="78"/>
      <c r="I38" s="78"/>
      <c r="J38" s="78"/>
      <c r="K38" s="78"/>
      <c r="L38" s="81"/>
      <c r="M38" s="79"/>
      <c r="N38" s="78"/>
      <c r="O38" s="78"/>
      <c r="P38" s="78"/>
      <c r="Q38" s="78"/>
      <c r="R38" s="78"/>
      <c r="S38" s="78"/>
      <c r="T38" s="78"/>
      <c r="U38" s="78"/>
      <c r="V38" s="78"/>
      <c r="W38" s="78"/>
      <c r="X38" s="78"/>
      <c r="Y38" s="78"/>
      <c r="Z38" s="78"/>
      <c r="AA38" s="78"/>
      <c r="AB38" s="78"/>
      <c r="AC38" s="78"/>
      <c r="AD38" s="78"/>
      <c r="AE38" s="78"/>
      <c r="AF38" s="78"/>
      <c r="AG38" s="78"/>
      <c r="AH38" s="78"/>
      <c r="AO38" s="30"/>
    </row>
    <row r="39" spans="1:41" ht="41.25" customHeight="1" thickBo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O39" s="30" t="s">
        <v>116</v>
      </c>
    </row>
    <row r="40" spans="1:41" ht="27.75" customHeight="1">
      <c r="A40" s="111" t="s">
        <v>37</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3"/>
      <c r="AO40" s="30" t="s">
        <v>117</v>
      </c>
    </row>
    <row r="41" spans="1:34" ht="18.75" customHeight="1">
      <c r="A41" s="114" t="s">
        <v>16</v>
      </c>
      <c r="B41" s="110" t="s">
        <v>179</v>
      </c>
      <c r="C41" s="110" t="s">
        <v>168</v>
      </c>
      <c r="D41" s="110" t="s">
        <v>118</v>
      </c>
      <c r="E41" s="110" t="s">
        <v>17</v>
      </c>
      <c r="F41" s="110" t="s">
        <v>18</v>
      </c>
      <c r="G41" s="110" t="s">
        <v>175</v>
      </c>
      <c r="H41" s="110" t="s">
        <v>20</v>
      </c>
      <c r="I41" s="110" t="s">
        <v>122</v>
      </c>
      <c r="J41" s="110" t="s">
        <v>171</v>
      </c>
      <c r="K41" s="110" t="s">
        <v>172</v>
      </c>
      <c r="L41" s="110" t="s">
        <v>22</v>
      </c>
      <c r="M41" s="110" t="s">
        <v>155</v>
      </c>
      <c r="N41" s="110" t="s">
        <v>173</v>
      </c>
      <c r="O41" s="110" t="s">
        <v>174</v>
      </c>
      <c r="P41" s="110" t="s">
        <v>24</v>
      </c>
      <c r="Q41" s="110"/>
      <c r="R41" s="110"/>
      <c r="S41" s="110"/>
      <c r="T41" s="110"/>
      <c r="U41" s="110"/>
      <c r="V41" s="110"/>
      <c r="W41" s="110"/>
      <c r="X41" s="110"/>
      <c r="Y41" s="110"/>
      <c r="Z41" s="110"/>
      <c r="AA41" s="110"/>
      <c r="AB41" s="110"/>
      <c r="AC41" s="110"/>
      <c r="AD41" s="110"/>
      <c r="AE41" s="110"/>
      <c r="AF41" s="110" t="s">
        <v>25</v>
      </c>
      <c r="AG41" s="110" t="s">
        <v>26</v>
      </c>
      <c r="AH41" s="115" t="s">
        <v>1</v>
      </c>
    </row>
    <row r="42" spans="1:34" ht="35.25" customHeight="1">
      <c r="A42" s="114"/>
      <c r="B42" s="110"/>
      <c r="C42" s="110"/>
      <c r="D42" s="110"/>
      <c r="E42" s="110"/>
      <c r="F42" s="110"/>
      <c r="G42" s="110"/>
      <c r="H42" s="110"/>
      <c r="I42" s="110"/>
      <c r="J42" s="110"/>
      <c r="K42" s="110"/>
      <c r="L42" s="110"/>
      <c r="M42" s="110"/>
      <c r="N42" s="110"/>
      <c r="O42" s="110"/>
      <c r="P42" s="110" t="s">
        <v>228</v>
      </c>
      <c r="Q42" s="110"/>
      <c r="R42" s="110" t="s">
        <v>28</v>
      </c>
      <c r="S42" s="110"/>
      <c r="T42" s="110" t="s">
        <v>29</v>
      </c>
      <c r="U42" s="110"/>
      <c r="V42" s="110" t="s">
        <v>30</v>
      </c>
      <c r="W42" s="110"/>
      <c r="X42" s="110" t="s">
        <v>31</v>
      </c>
      <c r="Y42" s="110"/>
      <c r="Z42" s="110" t="s">
        <v>32</v>
      </c>
      <c r="AA42" s="110"/>
      <c r="AB42" s="110" t="s">
        <v>194</v>
      </c>
      <c r="AC42" s="110"/>
      <c r="AD42" s="110" t="s">
        <v>34</v>
      </c>
      <c r="AE42" s="110"/>
      <c r="AF42" s="110"/>
      <c r="AG42" s="110"/>
      <c r="AH42" s="115"/>
    </row>
    <row r="43" spans="1:41" ht="25.5" customHeight="1">
      <c r="A43" s="114"/>
      <c r="B43" s="110"/>
      <c r="C43" s="110"/>
      <c r="D43" s="110"/>
      <c r="E43" s="110"/>
      <c r="F43" s="110"/>
      <c r="G43" s="110"/>
      <c r="H43" s="110"/>
      <c r="I43" s="110"/>
      <c r="J43" s="110"/>
      <c r="K43" s="110"/>
      <c r="L43" s="110"/>
      <c r="M43" s="110"/>
      <c r="N43" s="110"/>
      <c r="O43" s="110"/>
      <c r="P43" s="47" t="s">
        <v>35</v>
      </c>
      <c r="Q43" s="47" t="s">
        <v>36</v>
      </c>
      <c r="R43" s="47" t="s">
        <v>35</v>
      </c>
      <c r="S43" s="47" t="s">
        <v>36</v>
      </c>
      <c r="T43" s="47" t="s">
        <v>35</v>
      </c>
      <c r="U43" s="47" t="s">
        <v>36</v>
      </c>
      <c r="V43" s="47" t="s">
        <v>35</v>
      </c>
      <c r="W43" s="47" t="s">
        <v>36</v>
      </c>
      <c r="X43" s="47" t="s">
        <v>35</v>
      </c>
      <c r="Y43" s="47" t="s">
        <v>36</v>
      </c>
      <c r="Z43" s="47" t="s">
        <v>35</v>
      </c>
      <c r="AA43" s="47" t="s">
        <v>36</v>
      </c>
      <c r="AB43" s="47" t="s">
        <v>35</v>
      </c>
      <c r="AC43" s="47" t="s">
        <v>36</v>
      </c>
      <c r="AD43" s="47" t="s">
        <v>35</v>
      </c>
      <c r="AE43" s="47" t="s">
        <v>36</v>
      </c>
      <c r="AF43" s="110"/>
      <c r="AG43" s="110"/>
      <c r="AH43" s="115"/>
      <c r="AO43" s="30" t="s">
        <v>61</v>
      </c>
    </row>
    <row r="44" spans="1:41" s="56" customFormat="1" ht="30.75" customHeight="1">
      <c r="A44" s="48" t="s">
        <v>183</v>
      </c>
      <c r="B44" s="52" t="s">
        <v>203</v>
      </c>
      <c r="C44" s="52" t="s">
        <v>180</v>
      </c>
      <c r="D44" s="50" t="s">
        <v>216</v>
      </c>
      <c r="E44" s="52" t="s">
        <v>191</v>
      </c>
      <c r="F44" s="52"/>
      <c r="G44" s="52" t="s">
        <v>61</v>
      </c>
      <c r="H44" s="50" t="s">
        <v>204</v>
      </c>
      <c r="I44" s="52"/>
      <c r="J44" s="52" t="s">
        <v>92</v>
      </c>
      <c r="K44" s="52" t="s">
        <v>105</v>
      </c>
      <c r="L44" s="84">
        <v>22165</v>
      </c>
      <c r="M44" s="52"/>
      <c r="N44" s="52" t="s">
        <v>152</v>
      </c>
      <c r="O44" s="52" t="s">
        <v>111</v>
      </c>
      <c r="P44" s="53">
        <v>40616</v>
      </c>
      <c r="Q44" s="53"/>
      <c r="R44" s="50" t="s">
        <v>181</v>
      </c>
      <c r="S44" s="62"/>
      <c r="T44" s="50" t="s">
        <v>181</v>
      </c>
      <c r="U44" s="52"/>
      <c r="V44" s="53">
        <v>40659</v>
      </c>
      <c r="W44" s="52"/>
      <c r="X44" s="53">
        <v>40673</v>
      </c>
      <c r="Y44" s="52"/>
      <c r="Z44" s="53">
        <v>40681</v>
      </c>
      <c r="AA44" s="52"/>
      <c r="AB44" s="53">
        <v>40689</v>
      </c>
      <c r="AC44" s="52"/>
      <c r="AD44" s="53">
        <v>40731</v>
      </c>
      <c r="AE44" s="52"/>
      <c r="AF44" s="52"/>
      <c r="AG44" s="52"/>
      <c r="AH44" s="55"/>
      <c r="AO44" s="63" t="s">
        <v>62</v>
      </c>
    </row>
    <row r="45" spans="1:41" s="56" customFormat="1" ht="30" customHeight="1">
      <c r="A45" s="48" t="s">
        <v>183</v>
      </c>
      <c r="B45" s="52" t="s">
        <v>203</v>
      </c>
      <c r="C45" s="52" t="s">
        <v>180</v>
      </c>
      <c r="D45" s="50" t="s">
        <v>216</v>
      </c>
      <c r="E45" s="52" t="s">
        <v>192</v>
      </c>
      <c r="F45" s="52"/>
      <c r="G45" s="52" t="s">
        <v>61</v>
      </c>
      <c r="H45" s="50" t="s">
        <v>204</v>
      </c>
      <c r="I45" s="52"/>
      <c r="J45" s="52" t="s">
        <v>92</v>
      </c>
      <c r="K45" s="52" t="s">
        <v>105</v>
      </c>
      <c r="L45" s="84">
        <v>3165</v>
      </c>
      <c r="M45" s="86"/>
      <c r="N45" s="52" t="s">
        <v>153</v>
      </c>
      <c r="O45" s="52" t="s">
        <v>111</v>
      </c>
      <c r="P45" s="53">
        <v>40613</v>
      </c>
      <c r="Q45" s="53"/>
      <c r="R45" s="50" t="s">
        <v>181</v>
      </c>
      <c r="S45" s="62"/>
      <c r="T45" s="50" t="s">
        <v>181</v>
      </c>
      <c r="U45" s="52"/>
      <c r="V45" s="53">
        <v>40627</v>
      </c>
      <c r="W45" s="52"/>
      <c r="X45" s="53">
        <v>40632</v>
      </c>
      <c r="Y45" s="52"/>
      <c r="Z45" s="53">
        <v>40633</v>
      </c>
      <c r="AA45" s="52"/>
      <c r="AB45" s="53">
        <v>40644</v>
      </c>
      <c r="AC45" s="52"/>
      <c r="AD45" s="53">
        <v>40645</v>
      </c>
      <c r="AE45" s="52"/>
      <c r="AF45" s="52"/>
      <c r="AG45" s="52"/>
      <c r="AH45" s="55"/>
      <c r="AO45" s="63" t="s">
        <v>63</v>
      </c>
    </row>
    <row r="46" spans="1:41" s="56" customFormat="1" ht="44.25" customHeight="1">
      <c r="A46" s="48">
        <v>0</v>
      </c>
      <c r="B46" s="52" t="s">
        <v>203</v>
      </c>
      <c r="C46" s="52" t="s">
        <v>180</v>
      </c>
      <c r="D46" s="50" t="s">
        <v>216</v>
      </c>
      <c r="E46" s="52" t="s">
        <v>349</v>
      </c>
      <c r="F46" s="52"/>
      <c r="G46" s="52" t="s">
        <v>62</v>
      </c>
      <c r="H46" s="50" t="s">
        <v>204</v>
      </c>
      <c r="I46" s="52"/>
      <c r="J46" s="52" t="s">
        <v>92</v>
      </c>
      <c r="K46" s="52" t="s">
        <v>105</v>
      </c>
      <c r="L46" s="84">
        <v>49670</v>
      </c>
      <c r="M46" s="52"/>
      <c r="N46" s="52" t="s">
        <v>152</v>
      </c>
      <c r="O46" s="52" t="s">
        <v>110</v>
      </c>
      <c r="P46" s="53">
        <v>40921</v>
      </c>
      <c r="Q46" s="53"/>
      <c r="R46" s="62">
        <v>40956</v>
      </c>
      <c r="S46" s="50" t="s">
        <v>181</v>
      </c>
      <c r="T46" s="62">
        <v>40970</v>
      </c>
      <c r="U46" s="52"/>
      <c r="V46" s="53">
        <f>T46+32</f>
        <v>41002</v>
      </c>
      <c r="W46" s="52"/>
      <c r="X46" s="53">
        <f>V46+15</f>
        <v>41017</v>
      </c>
      <c r="Y46" s="52"/>
      <c r="Z46" s="53">
        <f>+X46+10</f>
        <v>41027</v>
      </c>
      <c r="AA46" s="52"/>
      <c r="AB46" s="53">
        <f>+Z46+10</f>
        <v>41037</v>
      </c>
      <c r="AC46" s="52"/>
      <c r="AD46" s="53">
        <f>+AB46+30</f>
        <v>41067</v>
      </c>
      <c r="AE46" s="52"/>
      <c r="AF46" s="52"/>
      <c r="AG46" s="52"/>
      <c r="AH46" s="55"/>
      <c r="AO46" s="63"/>
    </row>
    <row r="47" spans="1:41" s="56" customFormat="1" ht="39" customHeight="1">
      <c r="A47" s="48" t="s">
        <v>183</v>
      </c>
      <c r="B47" s="52" t="s">
        <v>203</v>
      </c>
      <c r="C47" s="52" t="s">
        <v>180</v>
      </c>
      <c r="D47" s="50" t="s">
        <v>216</v>
      </c>
      <c r="E47" s="52" t="s">
        <v>348</v>
      </c>
      <c r="F47" s="52"/>
      <c r="G47" s="52" t="s">
        <v>61</v>
      </c>
      <c r="H47" s="50" t="s">
        <v>204</v>
      </c>
      <c r="I47" s="52"/>
      <c r="J47" s="52" t="s">
        <v>84</v>
      </c>
      <c r="K47" s="52" t="s">
        <v>105</v>
      </c>
      <c r="L47" s="84">
        <v>7000</v>
      </c>
      <c r="M47" s="127"/>
      <c r="N47" s="52" t="s">
        <v>152</v>
      </c>
      <c r="O47" s="52" t="s">
        <v>110</v>
      </c>
      <c r="P47" s="53">
        <v>40648</v>
      </c>
      <c r="Q47" s="53"/>
      <c r="R47" s="50" t="s">
        <v>181</v>
      </c>
      <c r="S47" s="50" t="s">
        <v>181</v>
      </c>
      <c r="T47" s="50" t="s">
        <v>181</v>
      </c>
      <c r="U47" s="52"/>
      <c r="V47" s="53">
        <f>+P47+17</f>
        <v>40665</v>
      </c>
      <c r="W47" s="52"/>
      <c r="X47" s="53">
        <f>+V47+5</f>
        <v>40670</v>
      </c>
      <c r="Y47" s="52"/>
      <c r="Z47" s="53">
        <f>+X47+5</f>
        <v>40675</v>
      </c>
      <c r="AA47" s="52"/>
      <c r="AB47" s="53">
        <f>+Z47+10</f>
        <v>40685</v>
      </c>
      <c r="AC47" s="52"/>
      <c r="AD47" s="53">
        <f>+AB47+20</f>
        <v>40705</v>
      </c>
      <c r="AE47" s="52"/>
      <c r="AF47" s="52"/>
      <c r="AG47" s="52"/>
      <c r="AH47" s="55"/>
      <c r="AO47" s="63"/>
    </row>
    <row r="48" spans="1:41" s="56" customFormat="1" ht="38.25" customHeight="1">
      <c r="A48" s="48" t="s">
        <v>183</v>
      </c>
      <c r="B48" s="52" t="s">
        <v>203</v>
      </c>
      <c r="C48" s="52" t="s">
        <v>180</v>
      </c>
      <c r="D48" s="50" t="s">
        <v>216</v>
      </c>
      <c r="E48" s="52" t="s">
        <v>229</v>
      </c>
      <c r="F48" s="52"/>
      <c r="G48" s="52" t="s">
        <v>61</v>
      </c>
      <c r="H48" s="50" t="s">
        <v>181</v>
      </c>
      <c r="I48" s="52"/>
      <c r="J48" s="52" t="s">
        <v>84</v>
      </c>
      <c r="K48" s="52" t="s">
        <v>105</v>
      </c>
      <c r="L48" s="84">
        <v>67000</v>
      </c>
      <c r="M48" s="52"/>
      <c r="N48" s="52" t="s">
        <v>152</v>
      </c>
      <c r="O48" s="52" t="s">
        <v>110</v>
      </c>
      <c r="P48" s="53">
        <v>40757</v>
      </c>
      <c r="Q48" s="53"/>
      <c r="R48" s="50"/>
      <c r="S48" s="50"/>
      <c r="T48" s="50"/>
      <c r="U48" s="52"/>
      <c r="V48" s="53"/>
      <c r="W48" s="52"/>
      <c r="X48" s="53"/>
      <c r="Y48" s="52"/>
      <c r="Z48" s="53">
        <v>40955</v>
      </c>
      <c r="AA48" s="52"/>
      <c r="AB48" s="53"/>
      <c r="AC48" s="52"/>
      <c r="AD48" s="53">
        <v>40766</v>
      </c>
      <c r="AE48" s="52"/>
      <c r="AF48" s="52"/>
      <c r="AG48" s="52"/>
      <c r="AH48" s="55"/>
      <c r="AO48" s="63"/>
    </row>
    <row r="49" spans="1:41" s="56" customFormat="1" ht="38.25" customHeight="1">
      <c r="A49" s="48" t="s">
        <v>183</v>
      </c>
      <c r="B49" s="52" t="s">
        <v>203</v>
      </c>
      <c r="C49" s="52" t="s">
        <v>180</v>
      </c>
      <c r="D49" s="50" t="s">
        <v>216</v>
      </c>
      <c r="E49" s="52" t="s">
        <v>326</v>
      </c>
      <c r="F49" s="52"/>
      <c r="G49" s="52" t="s">
        <v>63</v>
      </c>
      <c r="H49" s="50" t="s">
        <v>181</v>
      </c>
      <c r="I49" s="52"/>
      <c r="J49" s="52"/>
      <c r="K49" s="52" t="s">
        <v>105</v>
      </c>
      <c r="L49" s="84">
        <v>1200</v>
      </c>
      <c r="M49" s="52"/>
      <c r="N49" s="52" t="s">
        <v>153</v>
      </c>
      <c r="O49" s="52" t="s">
        <v>110</v>
      </c>
      <c r="P49" s="53">
        <v>40757</v>
      </c>
      <c r="Q49" s="53"/>
      <c r="R49" s="62">
        <v>40939</v>
      </c>
      <c r="S49" s="50" t="s">
        <v>181</v>
      </c>
      <c r="T49" s="50" t="s">
        <v>181</v>
      </c>
      <c r="U49" s="52"/>
      <c r="V49" s="53"/>
      <c r="W49" s="52"/>
      <c r="X49" s="53">
        <v>40968</v>
      </c>
      <c r="Y49" s="52"/>
      <c r="Z49" s="53"/>
      <c r="AA49" s="52"/>
      <c r="AB49" s="53">
        <v>41094</v>
      </c>
      <c r="AC49" s="52"/>
      <c r="AD49" s="53">
        <v>41156</v>
      </c>
      <c r="AE49" s="52"/>
      <c r="AF49" s="52"/>
      <c r="AG49" s="52"/>
      <c r="AH49" s="55"/>
      <c r="AO49" s="63"/>
    </row>
    <row r="50" spans="1:41" s="56" customFormat="1" ht="38.25" customHeight="1">
      <c r="A50" s="48" t="s">
        <v>183</v>
      </c>
      <c r="B50" s="52" t="s">
        <v>203</v>
      </c>
      <c r="C50" s="52" t="s">
        <v>180</v>
      </c>
      <c r="D50" s="50" t="s">
        <v>216</v>
      </c>
      <c r="E50" s="52" t="s">
        <v>328</v>
      </c>
      <c r="F50" s="52"/>
      <c r="G50" s="52" t="s">
        <v>61</v>
      </c>
      <c r="H50" s="50" t="s">
        <v>181</v>
      </c>
      <c r="I50" s="52"/>
      <c r="J50" s="52" t="s">
        <v>84</v>
      </c>
      <c r="K50" s="52" t="s">
        <v>105</v>
      </c>
      <c r="L50" s="84">
        <v>11000</v>
      </c>
      <c r="M50" s="86"/>
      <c r="N50" s="52" t="s">
        <v>153</v>
      </c>
      <c r="O50" s="52" t="s">
        <v>110</v>
      </c>
      <c r="P50" s="53">
        <v>40757</v>
      </c>
      <c r="Q50" s="53"/>
      <c r="R50" s="62">
        <v>40939</v>
      </c>
      <c r="S50" s="50" t="s">
        <v>181</v>
      </c>
      <c r="T50" s="62">
        <v>41039</v>
      </c>
      <c r="U50" s="52"/>
      <c r="V50" s="53">
        <v>41070</v>
      </c>
      <c r="W50" s="52"/>
      <c r="X50" s="53">
        <v>41077</v>
      </c>
      <c r="Y50" s="52"/>
      <c r="Z50" s="53">
        <v>41087</v>
      </c>
      <c r="AA50" s="52"/>
      <c r="AB50" s="53">
        <v>40980</v>
      </c>
      <c r="AC50" s="52"/>
      <c r="AD50" s="53">
        <v>41043</v>
      </c>
      <c r="AE50" s="52"/>
      <c r="AF50" s="52"/>
      <c r="AG50" s="52"/>
      <c r="AH50" s="55"/>
      <c r="AO50" s="63"/>
    </row>
    <row r="51" spans="1:41" s="56" customFormat="1" ht="38.25" customHeight="1">
      <c r="A51" s="48" t="s">
        <v>183</v>
      </c>
      <c r="B51" s="52" t="s">
        <v>203</v>
      </c>
      <c r="C51" s="52" t="s">
        <v>180</v>
      </c>
      <c r="D51" s="50" t="s">
        <v>216</v>
      </c>
      <c r="E51" s="52" t="s">
        <v>327</v>
      </c>
      <c r="F51" s="52"/>
      <c r="G51" s="52" t="s">
        <v>61</v>
      </c>
      <c r="H51" s="50" t="s">
        <v>181</v>
      </c>
      <c r="I51" s="52"/>
      <c r="J51" s="52" t="s">
        <v>84</v>
      </c>
      <c r="K51" s="52" t="s">
        <v>105</v>
      </c>
      <c r="L51" s="84">
        <v>25000</v>
      </c>
      <c r="M51" s="86"/>
      <c r="N51" s="52" t="s">
        <v>153</v>
      </c>
      <c r="O51" s="52" t="s">
        <v>110</v>
      </c>
      <c r="P51" s="53">
        <v>40563</v>
      </c>
      <c r="Q51" s="53"/>
      <c r="R51" s="62">
        <v>40939</v>
      </c>
      <c r="S51" s="50" t="s">
        <v>181</v>
      </c>
      <c r="T51" s="62">
        <v>40949</v>
      </c>
      <c r="U51" s="52"/>
      <c r="V51" s="53">
        <v>40963</v>
      </c>
      <c r="W51" s="52"/>
      <c r="X51" s="53">
        <v>40977</v>
      </c>
      <c r="Y51" s="52"/>
      <c r="Z51" s="53">
        <v>40978</v>
      </c>
      <c r="AA51" s="52"/>
      <c r="AB51" s="53">
        <v>40989</v>
      </c>
      <c r="AC51" s="52"/>
      <c r="AD51" s="53">
        <v>41040</v>
      </c>
      <c r="AE51" s="52"/>
      <c r="AF51" s="52"/>
      <c r="AG51" s="52"/>
      <c r="AH51" s="55"/>
      <c r="AO51" s="63"/>
    </row>
    <row r="52" spans="1:41" s="56" customFormat="1" ht="38.25" customHeight="1">
      <c r="A52" s="48" t="s">
        <v>183</v>
      </c>
      <c r="B52" s="52" t="s">
        <v>203</v>
      </c>
      <c r="C52" s="52" t="s">
        <v>180</v>
      </c>
      <c r="D52" s="50" t="s">
        <v>216</v>
      </c>
      <c r="E52" s="52" t="s">
        <v>329</v>
      </c>
      <c r="F52" s="52"/>
      <c r="G52" s="52" t="s">
        <v>61</v>
      </c>
      <c r="H52" s="50" t="s">
        <v>181</v>
      </c>
      <c r="I52" s="52"/>
      <c r="J52" s="52" t="s">
        <v>84</v>
      </c>
      <c r="K52" s="52" t="s">
        <v>105</v>
      </c>
      <c r="L52" s="84">
        <v>12000</v>
      </c>
      <c r="M52" s="52"/>
      <c r="N52" s="52" t="s">
        <v>153</v>
      </c>
      <c r="O52" s="52" t="s">
        <v>110</v>
      </c>
      <c r="P52" s="53">
        <v>40563</v>
      </c>
      <c r="Q52" s="53"/>
      <c r="R52" s="62">
        <v>41096</v>
      </c>
      <c r="S52" s="50" t="s">
        <v>181</v>
      </c>
      <c r="T52" s="62">
        <v>41115</v>
      </c>
      <c r="U52" s="52"/>
      <c r="V52" s="53">
        <v>41129</v>
      </c>
      <c r="W52" s="52"/>
      <c r="X52" s="53">
        <v>41136</v>
      </c>
      <c r="Y52" s="52"/>
      <c r="Z52" s="53" t="s">
        <v>330</v>
      </c>
      <c r="AA52" s="52"/>
      <c r="AB52" s="53">
        <v>41148</v>
      </c>
      <c r="AC52" s="52"/>
      <c r="AD52" s="53">
        <v>41177</v>
      </c>
      <c r="AE52" s="52"/>
      <c r="AF52" s="52"/>
      <c r="AG52" s="52"/>
      <c r="AH52" s="55"/>
      <c r="AO52" s="63"/>
    </row>
    <row r="53" spans="1:41" s="56" customFormat="1" ht="38.25" customHeight="1">
      <c r="A53" s="48" t="s">
        <v>183</v>
      </c>
      <c r="B53" s="52" t="s">
        <v>203</v>
      </c>
      <c r="C53" s="52" t="s">
        <v>180</v>
      </c>
      <c r="D53" s="50" t="s">
        <v>216</v>
      </c>
      <c r="E53" s="52" t="s">
        <v>331</v>
      </c>
      <c r="F53" s="52"/>
      <c r="G53" s="52" t="s">
        <v>67</v>
      </c>
      <c r="H53" s="50" t="s">
        <v>181</v>
      </c>
      <c r="I53" s="52"/>
      <c r="J53" s="52" t="s">
        <v>80</v>
      </c>
      <c r="K53" s="52" t="s">
        <v>105</v>
      </c>
      <c r="L53" s="84">
        <v>663432.87</v>
      </c>
      <c r="M53" s="52"/>
      <c r="N53" s="52" t="s">
        <v>153</v>
      </c>
      <c r="O53" s="52" t="s">
        <v>110</v>
      </c>
      <c r="P53" s="53">
        <v>40563</v>
      </c>
      <c r="Q53" s="53"/>
      <c r="R53" s="62">
        <v>41096</v>
      </c>
      <c r="S53" s="50" t="s">
        <v>181</v>
      </c>
      <c r="T53" s="62">
        <v>41115</v>
      </c>
      <c r="U53" s="52"/>
      <c r="V53" s="53">
        <v>41129</v>
      </c>
      <c r="W53" s="52"/>
      <c r="X53" s="53">
        <v>41136</v>
      </c>
      <c r="Y53" s="52"/>
      <c r="Z53" s="53">
        <v>41143</v>
      </c>
      <c r="AA53" s="52"/>
      <c r="AB53" s="53">
        <v>41148</v>
      </c>
      <c r="AC53" s="52"/>
      <c r="AD53" s="53">
        <v>41177</v>
      </c>
      <c r="AE53" s="52"/>
      <c r="AF53" s="52"/>
      <c r="AG53" s="52"/>
      <c r="AH53" s="55"/>
      <c r="AO53" s="63"/>
    </row>
    <row r="54" spans="1:41" s="56" customFormat="1" ht="38.25" customHeight="1" thickBot="1">
      <c r="A54" s="69" t="s">
        <v>183</v>
      </c>
      <c r="B54" s="70" t="s">
        <v>203</v>
      </c>
      <c r="C54" s="70" t="s">
        <v>180</v>
      </c>
      <c r="D54" s="50" t="s">
        <v>216</v>
      </c>
      <c r="E54" s="70" t="s">
        <v>334</v>
      </c>
      <c r="F54" s="70"/>
      <c r="G54" s="70" t="s">
        <v>61</v>
      </c>
      <c r="H54" s="71" t="s">
        <v>181</v>
      </c>
      <c r="I54" s="70"/>
      <c r="J54" s="70" t="s">
        <v>80</v>
      </c>
      <c r="K54" s="70" t="s">
        <v>105</v>
      </c>
      <c r="L54" s="84">
        <v>81900</v>
      </c>
      <c r="M54" s="70"/>
      <c r="N54" s="70" t="s">
        <v>153</v>
      </c>
      <c r="O54" s="70" t="s">
        <v>110</v>
      </c>
      <c r="P54" s="72">
        <v>40553</v>
      </c>
      <c r="Q54" s="72"/>
      <c r="R54" s="73">
        <v>40935</v>
      </c>
      <c r="S54" s="71" t="s">
        <v>181</v>
      </c>
      <c r="T54" s="73" t="s">
        <v>335</v>
      </c>
      <c r="U54" s="70"/>
      <c r="V54" s="72">
        <v>41010</v>
      </c>
      <c r="W54" s="70"/>
      <c r="X54" s="72">
        <v>41017</v>
      </c>
      <c r="Y54" s="70"/>
      <c r="Z54" s="72">
        <v>41052</v>
      </c>
      <c r="AA54" s="70"/>
      <c r="AB54" s="72">
        <v>41043</v>
      </c>
      <c r="AC54" s="70"/>
      <c r="AD54" s="72">
        <v>41075</v>
      </c>
      <c r="AE54" s="70"/>
      <c r="AF54" s="70"/>
      <c r="AG54" s="70"/>
      <c r="AH54" s="74"/>
      <c r="AO54" s="63"/>
    </row>
    <row r="55" spans="1:41" s="56" customFormat="1" ht="38.25" customHeight="1" thickBot="1">
      <c r="A55" s="66"/>
      <c r="B55" s="66"/>
      <c r="C55" s="66"/>
      <c r="D55" s="68"/>
      <c r="E55" s="66"/>
      <c r="F55" s="66"/>
      <c r="G55" s="66"/>
      <c r="H55" s="65"/>
      <c r="I55" s="66"/>
      <c r="J55" s="66"/>
      <c r="K55" s="66"/>
      <c r="L55" s="80"/>
      <c r="M55" s="66"/>
      <c r="N55" s="66"/>
      <c r="O55" s="66"/>
      <c r="P55" s="67"/>
      <c r="Q55" s="67"/>
      <c r="R55" s="64"/>
      <c r="S55" s="65"/>
      <c r="T55" s="64"/>
      <c r="U55" s="66"/>
      <c r="V55" s="67"/>
      <c r="W55" s="66"/>
      <c r="X55" s="67"/>
      <c r="Y55" s="66"/>
      <c r="Z55" s="67"/>
      <c r="AA55" s="66"/>
      <c r="AB55" s="67"/>
      <c r="AC55" s="66"/>
      <c r="AD55" s="67"/>
      <c r="AE55" s="66"/>
      <c r="AF55" s="66"/>
      <c r="AG55" s="66"/>
      <c r="AH55" s="66"/>
      <c r="AO55" s="63"/>
    </row>
    <row r="56" spans="1:41" ht="27.75" customHeight="1">
      <c r="A56" s="111" t="s">
        <v>350</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3"/>
      <c r="AO56" s="30" t="s">
        <v>117</v>
      </c>
    </row>
    <row r="57" spans="1:34" ht="18.75" customHeight="1">
      <c r="A57" s="114" t="s">
        <v>16</v>
      </c>
      <c r="B57" s="110" t="s">
        <v>179</v>
      </c>
      <c r="C57" s="110" t="s">
        <v>168</v>
      </c>
      <c r="D57" s="110" t="s">
        <v>118</v>
      </c>
      <c r="E57" s="110" t="s">
        <v>17</v>
      </c>
      <c r="F57" s="110" t="s">
        <v>18</v>
      </c>
      <c r="G57" s="110" t="s">
        <v>175</v>
      </c>
      <c r="H57" s="110" t="s">
        <v>20</v>
      </c>
      <c r="I57" s="110" t="s">
        <v>122</v>
      </c>
      <c r="J57" s="110" t="s">
        <v>171</v>
      </c>
      <c r="K57" s="110" t="s">
        <v>172</v>
      </c>
      <c r="L57" s="110" t="s">
        <v>22</v>
      </c>
      <c r="M57" s="110" t="s">
        <v>155</v>
      </c>
      <c r="N57" s="110" t="s">
        <v>173</v>
      </c>
      <c r="O57" s="110" t="s">
        <v>174</v>
      </c>
      <c r="P57" s="110" t="s">
        <v>24</v>
      </c>
      <c r="Q57" s="110"/>
      <c r="R57" s="110"/>
      <c r="S57" s="110"/>
      <c r="T57" s="110"/>
      <c r="U57" s="110"/>
      <c r="V57" s="110"/>
      <c r="W57" s="110"/>
      <c r="X57" s="110"/>
      <c r="Y57" s="110"/>
      <c r="Z57" s="110"/>
      <c r="AA57" s="110"/>
      <c r="AB57" s="110"/>
      <c r="AC57" s="110"/>
      <c r="AD57" s="110"/>
      <c r="AE57" s="110"/>
      <c r="AF57" s="110" t="s">
        <v>25</v>
      </c>
      <c r="AG57" s="110" t="s">
        <v>26</v>
      </c>
      <c r="AH57" s="115" t="s">
        <v>1</v>
      </c>
    </row>
    <row r="58" spans="1:34" ht="35.25" customHeight="1">
      <c r="A58" s="114"/>
      <c r="B58" s="110"/>
      <c r="C58" s="110"/>
      <c r="D58" s="110"/>
      <c r="E58" s="110"/>
      <c r="F58" s="110"/>
      <c r="G58" s="110"/>
      <c r="H58" s="110"/>
      <c r="I58" s="110"/>
      <c r="J58" s="110"/>
      <c r="K58" s="110"/>
      <c r="L58" s="110"/>
      <c r="M58" s="110"/>
      <c r="N58" s="110"/>
      <c r="O58" s="110"/>
      <c r="P58" s="110" t="s">
        <v>228</v>
      </c>
      <c r="Q58" s="110"/>
      <c r="R58" s="110" t="s">
        <v>28</v>
      </c>
      <c r="S58" s="110"/>
      <c r="T58" s="110" t="s">
        <v>29</v>
      </c>
      <c r="U58" s="110"/>
      <c r="V58" s="110" t="s">
        <v>30</v>
      </c>
      <c r="W58" s="110"/>
      <c r="X58" s="110" t="s">
        <v>31</v>
      </c>
      <c r="Y58" s="110"/>
      <c r="Z58" s="110" t="s">
        <v>32</v>
      </c>
      <c r="AA58" s="110"/>
      <c r="AB58" s="110" t="s">
        <v>351</v>
      </c>
      <c r="AC58" s="110"/>
      <c r="AD58" s="110" t="s">
        <v>34</v>
      </c>
      <c r="AE58" s="110"/>
      <c r="AF58" s="110"/>
      <c r="AG58" s="110"/>
      <c r="AH58" s="115"/>
    </row>
    <row r="59" spans="1:41" ht="25.5" customHeight="1">
      <c r="A59" s="114"/>
      <c r="B59" s="110"/>
      <c r="C59" s="110"/>
      <c r="D59" s="110"/>
      <c r="E59" s="110"/>
      <c r="F59" s="110"/>
      <c r="G59" s="110"/>
      <c r="H59" s="110"/>
      <c r="I59" s="110"/>
      <c r="J59" s="110"/>
      <c r="K59" s="110"/>
      <c r="L59" s="110"/>
      <c r="M59" s="110"/>
      <c r="N59" s="110"/>
      <c r="O59" s="110"/>
      <c r="P59" s="47" t="s">
        <v>35</v>
      </c>
      <c r="Q59" s="47" t="s">
        <v>36</v>
      </c>
      <c r="R59" s="47" t="s">
        <v>35</v>
      </c>
      <c r="S59" s="47" t="s">
        <v>36</v>
      </c>
      <c r="T59" s="47" t="s">
        <v>35</v>
      </c>
      <c r="U59" s="47" t="s">
        <v>36</v>
      </c>
      <c r="V59" s="47" t="s">
        <v>35</v>
      </c>
      <c r="W59" s="47" t="s">
        <v>36</v>
      </c>
      <c r="X59" s="47" t="s">
        <v>35</v>
      </c>
      <c r="Y59" s="47" t="s">
        <v>36</v>
      </c>
      <c r="Z59" s="47" t="s">
        <v>35</v>
      </c>
      <c r="AA59" s="47" t="s">
        <v>36</v>
      </c>
      <c r="AB59" s="47" t="s">
        <v>35</v>
      </c>
      <c r="AC59" s="47" t="s">
        <v>36</v>
      </c>
      <c r="AD59" s="47" t="s">
        <v>35</v>
      </c>
      <c r="AE59" s="47" t="s">
        <v>36</v>
      </c>
      <c r="AF59" s="110"/>
      <c r="AG59" s="110"/>
      <c r="AH59" s="115"/>
      <c r="AO59" s="30" t="s">
        <v>61</v>
      </c>
    </row>
    <row r="60" spans="1:41" s="56" customFormat="1" ht="38.25" customHeight="1">
      <c r="A60" s="48" t="s">
        <v>183</v>
      </c>
      <c r="B60" s="52" t="s">
        <v>203</v>
      </c>
      <c r="C60" s="52" t="s">
        <v>180</v>
      </c>
      <c r="D60" s="50" t="s">
        <v>216</v>
      </c>
      <c r="E60" s="52" t="s">
        <v>381</v>
      </c>
      <c r="F60" s="52"/>
      <c r="G60" s="52" t="s">
        <v>61</v>
      </c>
      <c r="H60" s="50" t="s">
        <v>181</v>
      </c>
      <c r="I60" s="52"/>
      <c r="J60" s="52" t="s">
        <v>84</v>
      </c>
      <c r="K60" s="52" t="s">
        <v>105</v>
      </c>
      <c r="L60" s="84">
        <f>38451.67+10000</f>
        <v>48451.67</v>
      </c>
      <c r="M60" s="84"/>
      <c r="N60" s="52" t="s">
        <v>152</v>
      </c>
      <c r="O60" s="52" t="s">
        <v>110</v>
      </c>
      <c r="P60" s="53"/>
      <c r="Q60" s="53"/>
      <c r="R60" s="50"/>
      <c r="S60" s="50"/>
      <c r="T60" s="50"/>
      <c r="U60" s="52"/>
      <c r="V60" s="53"/>
      <c r="W60" s="52"/>
      <c r="X60" s="53"/>
      <c r="Y60" s="52"/>
      <c r="Z60" s="53"/>
      <c r="AA60" s="52"/>
      <c r="AB60" s="53"/>
      <c r="AC60" s="52"/>
      <c r="AD60" s="53"/>
      <c r="AE60" s="52"/>
      <c r="AF60" s="52"/>
      <c r="AG60" s="52"/>
      <c r="AH60" s="55"/>
      <c r="AO60" s="63"/>
    </row>
    <row r="61" spans="1:41" s="56" customFormat="1" ht="38.25" customHeight="1">
      <c r="A61" s="48" t="s">
        <v>183</v>
      </c>
      <c r="B61" s="52" t="s">
        <v>203</v>
      </c>
      <c r="C61" s="52" t="s">
        <v>180</v>
      </c>
      <c r="D61" s="50" t="s">
        <v>216</v>
      </c>
      <c r="E61" s="52" t="s">
        <v>352</v>
      </c>
      <c r="F61" s="52"/>
      <c r="G61" s="50" t="s">
        <v>177</v>
      </c>
      <c r="H61" s="50" t="s">
        <v>181</v>
      </c>
      <c r="I61" s="86"/>
      <c r="J61" s="52"/>
      <c r="K61" s="52" t="s">
        <v>108</v>
      </c>
      <c r="L61" s="84">
        <v>4800</v>
      </c>
      <c r="N61" s="52" t="s">
        <v>208</v>
      </c>
      <c r="O61" s="52" t="s">
        <v>116</v>
      </c>
      <c r="P61" s="53"/>
      <c r="Q61" s="53"/>
      <c r="R61" s="50"/>
      <c r="S61" s="50"/>
      <c r="T61" s="50"/>
      <c r="U61" s="52"/>
      <c r="V61" s="53"/>
      <c r="W61" s="52"/>
      <c r="X61" s="53"/>
      <c r="Y61" s="52"/>
      <c r="Z61" s="53"/>
      <c r="AA61" s="52"/>
      <c r="AB61" s="53"/>
      <c r="AC61" s="52"/>
      <c r="AD61" s="53">
        <v>41090</v>
      </c>
      <c r="AE61" s="53"/>
      <c r="AF61" s="52"/>
      <c r="AG61" s="52"/>
      <c r="AH61" s="55"/>
      <c r="AO61" s="63"/>
    </row>
    <row r="62" spans="1:41" s="56" customFormat="1" ht="38.25" customHeight="1">
      <c r="A62" s="48" t="s">
        <v>183</v>
      </c>
      <c r="B62" s="52" t="s">
        <v>203</v>
      </c>
      <c r="C62" s="52" t="s">
        <v>180</v>
      </c>
      <c r="D62" s="50" t="s">
        <v>216</v>
      </c>
      <c r="E62" s="52" t="s">
        <v>353</v>
      </c>
      <c r="F62" s="52"/>
      <c r="G62" s="50" t="s">
        <v>177</v>
      </c>
      <c r="H62" s="50" t="s">
        <v>181</v>
      </c>
      <c r="I62" s="52"/>
      <c r="J62" s="52"/>
      <c r="K62" s="52" t="s">
        <v>108</v>
      </c>
      <c r="L62" s="84">
        <v>4800</v>
      </c>
      <c r="M62" s="128"/>
      <c r="N62" s="52" t="s">
        <v>208</v>
      </c>
      <c r="O62" s="52" t="s">
        <v>116</v>
      </c>
      <c r="P62" s="53"/>
      <c r="Q62" s="53"/>
      <c r="R62" s="50"/>
      <c r="S62" s="50"/>
      <c r="T62" s="50"/>
      <c r="U62" s="52"/>
      <c r="V62" s="53"/>
      <c r="W62" s="52"/>
      <c r="X62" s="53"/>
      <c r="Y62" s="52"/>
      <c r="Z62" s="53"/>
      <c r="AA62" s="52"/>
      <c r="AB62" s="53"/>
      <c r="AC62" s="52"/>
      <c r="AD62" s="53">
        <v>41090</v>
      </c>
      <c r="AE62" s="53"/>
      <c r="AF62" s="52"/>
      <c r="AG62" s="52"/>
      <c r="AH62" s="55"/>
      <c r="AO62" s="63"/>
    </row>
    <row r="63" spans="1:41" s="56" customFormat="1" ht="38.25" customHeight="1">
      <c r="A63" s="48" t="s">
        <v>183</v>
      </c>
      <c r="B63" s="52" t="s">
        <v>203</v>
      </c>
      <c r="C63" s="52" t="s">
        <v>180</v>
      </c>
      <c r="D63" s="50" t="s">
        <v>216</v>
      </c>
      <c r="E63" s="52" t="s">
        <v>355</v>
      </c>
      <c r="F63" s="52"/>
      <c r="G63" s="52" t="s">
        <v>61</v>
      </c>
      <c r="H63" s="50" t="s">
        <v>181</v>
      </c>
      <c r="I63" s="52"/>
      <c r="J63" s="52" t="s">
        <v>84</v>
      </c>
      <c r="K63" s="52" t="s">
        <v>108</v>
      </c>
      <c r="L63" s="84">
        <v>155023.33</v>
      </c>
      <c r="M63" s="86"/>
      <c r="N63" s="52" t="s">
        <v>208</v>
      </c>
      <c r="O63" s="52" t="s">
        <v>116</v>
      </c>
      <c r="P63" s="53"/>
      <c r="Q63" s="53"/>
      <c r="R63" s="50"/>
      <c r="S63" s="50"/>
      <c r="T63" s="50"/>
      <c r="U63" s="52"/>
      <c r="V63" s="53"/>
      <c r="W63" s="52"/>
      <c r="X63" s="53"/>
      <c r="Y63" s="52"/>
      <c r="Z63" s="53"/>
      <c r="AA63" s="52"/>
      <c r="AB63" s="53"/>
      <c r="AC63" s="52"/>
      <c r="AD63" s="53">
        <v>40543</v>
      </c>
      <c r="AE63" s="53">
        <v>40543</v>
      </c>
      <c r="AF63" s="52"/>
      <c r="AG63" s="52"/>
      <c r="AH63" s="55"/>
      <c r="AO63" s="63"/>
    </row>
    <row r="64" spans="1:41" s="56" customFormat="1" ht="38.25" customHeight="1" thickBot="1">
      <c r="A64" s="69" t="s">
        <v>183</v>
      </c>
      <c r="B64" s="70" t="s">
        <v>203</v>
      </c>
      <c r="C64" s="70" t="s">
        <v>180</v>
      </c>
      <c r="D64" s="50" t="s">
        <v>216</v>
      </c>
      <c r="E64" s="70" t="s">
        <v>356</v>
      </c>
      <c r="F64" s="70"/>
      <c r="G64" s="70" t="s">
        <v>61</v>
      </c>
      <c r="H64" s="71" t="s">
        <v>181</v>
      </c>
      <c r="I64" s="70"/>
      <c r="J64" s="70" t="s">
        <v>84</v>
      </c>
      <c r="K64" s="70" t="s">
        <v>108</v>
      </c>
      <c r="L64" s="84">
        <v>88865.08</v>
      </c>
      <c r="M64" s="70"/>
      <c r="N64" s="70" t="s">
        <v>208</v>
      </c>
      <c r="O64" s="70" t="s">
        <v>116</v>
      </c>
      <c r="P64" s="72"/>
      <c r="Q64" s="72"/>
      <c r="R64" s="71"/>
      <c r="S64" s="71"/>
      <c r="T64" s="71"/>
      <c r="U64" s="70"/>
      <c r="V64" s="72"/>
      <c r="W64" s="70"/>
      <c r="X64" s="72"/>
      <c r="Y64" s="70"/>
      <c r="Z64" s="72"/>
      <c r="AA64" s="70"/>
      <c r="AB64" s="72"/>
      <c r="AC64" s="70"/>
      <c r="AD64" s="72">
        <v>40543</v>
      </c>
      <c r="AE64" s="72">
        <v>40543</v>
      </c>
      <c r="AF64" s="70"/>
      <c r="AG64" s="70"/>
      <c r="AH64" s="74"/>
      <c r="AO64" s="63"/>
    </row>
    <row r="65" spans="1:41" s="56" customFormat="1" ht="38.25" customHeight="1">
      <c r="A65" s="66"/>
      <c r="B65" s="66"/>
      <c r="C65" s="66"/>
      <c r="D65" s="65"/>
      <c r="E65" s="66"/>
      <c r="F65" s="66"/>
      <c r="G65" s="65"/>
      <c r="H65" s="65"/>
      <c r="I65" s="66"/>
      <c r="J65" s="66"/>
      <c r="K65" s="66"/>
      <c r="L65" s="84"/>
      <c r="M65" s="66"/>
      <c r="N65" s="66"/>
      <c r="O65" s="66"/>
      <c r="P65" s="67"/>
      <c r="Q65" s="67"/>
      <c r="R65" s="65"/>
      <c r="S65" s="65"/>
      <c r="T65" s="65"/>
      <c r="U65" s="66"/>
      <c r="V65" s="67"/>
      <c r="W65" s="66"/>
      <c r="X65" s="67"/>
      <c r="Y65" s="66"/>
      <c r="Z65" s="67"/>
      <c r="AA65" s="66"/>
      <c r="AB65" s="67"/>
      <c r="AC65" s="66"/>
      <c r="AD65" s="67"/>
      <c r="AE65" s="67"/>
      <c r="AF65" s="66"/>
      <c r="AG65" s="66"/>
      <c r="AH65" s="66"/>
      <c r="AO65" s="63"/>
    </row>
    <row r="66" spans="1:41" s="56" customFormat="1" ht="38.25" customHeight="1" thickBot="1">
      <c r="A66" s="66"/>
      <c r="B66" s="66"/>
      <c r="C66" s="66"/>
      <c r="D66" s="65"/>
      <c r="E66" s="66"/>
      <c r="F66" s="66"/>
      <c r="G66" s="65"/>
      <c r="H66" s="65"/>
      <c r="I66" s="129"/>
      <c r="J66" s="66"/>
      <c r="K66" s="66"/>
      <c r="L66" s="130"/>
      <c r="M66" s="129"/>
      <c r="N66" s="66"/>
      <c r="O66" s="66"/>
      <c r="P66" s="67"/>
      <c r="Q66" s="67"/>
      <c r="R66" s="65"/>
      <c r="S66" s="65"/>
      <c r="T66" s="65"/>
      <c r="U66" s="66"/>
      <c r="V66" s="67"/>
      <c r="W66" s="66"/>
      <c r="X66" s="67"/>
      <c r="Y66" s="66"/>
      <c r="Z66" s="67"/>
      <c r="AA66" s="66"/>
      <c r="AB66" s="67"/>
      <c r="AC66" s="66"/>
      <c r="AD66" s="67"/>
      <c r="AE66" s="67"/>
      <c r="AF66" s="66"/>
      <c r="AG66" s="66"/>
      <c r="AH66" s="66"/>
      <c r="AO66" s="63"/>
    </row>
    <row r="67" spans="1:41" ht="53.25" customHeight="1" thickBo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O67" s="30" t="s">
        <v>67</v>
      </c>
    </row>
    <row r="68" spans="1:41" ht="15.75" customHeight="1">
      <c r="A68" s="111" t="s">
        <v>119</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3"/>
      <c r="AO68" s="30" t="s">
        <v>68</v>
      </c>
    </row>
    <row r="69" spans="1:34" ht="20.25" customHeight="1">
      <c r="A69" s="114" t="s">
        <v>16</v>
      </c>
      <c r="B69" s="110" t="s">
        <v>179</v>
      </c>
      <c r="C69" s="110" t="s">
        <v>168</v>
      </c>
      <c r="D69" s="110" t="s">
        <v>118</v>
      </c>
      <c r="E69" s="110" t="s">
        <v>17</v>
      </c>
      <c r="F69" s="110" t="s">
        <v>18</v>
      </c>
      <c r="G69" s="110" t="s">
        <v>175</v>
      </c>
      <c r="H69" s="110" t="s">
        <v>20</v>
      </c>
      <c r="I69" s="110" t="s">
        <v>122</v>
      </c>
      <c r="J69" s="110" t="s">
        <v>171</v>
      </c>
      <c r="K69" s="110" t="s">
        <v>176</v>
      </c>
      <c r="L69" s="110" t="s">
        <v>22</v>
      </c>
      <c r="M69" s="110" t="s">
        <v>155</v>
      </c>
      <c r="N69" s="110" t="s">
        <v>173</v>
      </c>
      <c r="O69" s="110" t="s">
        <v>174</v>
      </c>
      <c r="P69" s="110" t="s">
        <v>24</v>
      </c>
      <c r="Q69" s="110"/>
      <c r="R69" s="110"/>
      <c r="S69" s="110"/>
      <c r="T69" s="110"/>
      <c r="U69" s="110"/>
      <c r="V69" s="110"/>
      <c r="W69" s="110"/>
      <c r="X69" s="110"/>
      <c r="Y69" s="110"/>
      <c r="Z69" s="110"/>
      <c r="AA69" s="110"/>
      <c r="AB69" s="110"/>
      <c r="AC69" s="110"/>
      <c r="AD69" s="110"/>
      <c r="AE69" s="110"/>
      <c r="AF69" s="110" t="s">
        <v>25</v>
      </c>
      <c r="AG69" s="110" t="s">
        <v>26</v>
      </c>
      <c r="AH69" s="115" t="s">
        <v>1</v>
      </c>
    </row>
    <row r="70" spans="1:34" ht="34.5" customHeight="1">
      <c r="A70" s="114"/>
      <c r="B70" s="110"/>
      <c r="C70" s="110"/>
      <c r="D70" s="110"/>
      <c r="E70" s="110"/>
      <c r="F70" s="110"/>
      <c r="G70" s="110"/>
      <c r="H70" s="110"/>
      <c r="I70" s="110"/>
      <c r="J70" s="110"/>
      <c r="K70" s="110"/>
      <c r="L70" s="110"/>
      <c r="M70" s="110"/>
      <c r="N70" s="110"/>
      <c r="O70" s="110"/>
      <c r="P70" s="110" t="s">
        <v>27</v>
      </c>
      <c r="Q70" s="110"/>
      <c r="R70" s="110" t="s">
        <v>28</v>
      </c>
      <c r="S70" s="110"/>
      <c r="T70" s="110" t="s">
        <v>29</v>
      </c>
      <c r="U70" s="110"/>
      <c r="V70" s="110" t="s">
        <v>30</v>
      </c>
      <c r="W70" s="110"/>
      <c r="X70" s="110" t="s">
        <v>31</v>
      </c>
      <c r="Y70" s="110"/>
      <c r="Z70" s="110" t="s">
        <v>32</v>
      </c>
      <c r="AA70" s="110"/>
      <c r="AB70" s="110" t="s">
        <v>33</v>
      </c>
      <c r="AC70" s="110"/>
      <c r="AD70" s="110" t="s">
        <v>34</v>
      </c>
      <c r="AE70" s="110"/>
      <c r="AF70" s="110"/>
      <c r="AG70" s="110"/>
      <c r="AH70" s="115"/>
    </row>
    <row r="71" spans="1:34" ht="26.25" customHeight="1">
      <c r="A71" s="114"/>
      <c r="B71" s="110"/>
      <c r="C71" s="110"/>
      <c r="D71" s="110"/>
      <c r="E71" s="110"/>
      <c r="F71" s="110"/>
      <c r="G71" s="110"/>
      <c r="H71" s="110"/>
      <c r="I71" s="110"/>
      <c r="J71" s="110"/>
      <c r="K71" s="110"/>
      <c r="L71" s="110"/>
      <c r="M71" s="110"/>
      <c r="N71" s="110"/>
      <c r="O71" s="110"/>
      <c r="P71" s="47" t="s">
        <v>35</v>
      </c>
      <c r="Q71" s="47" t="s">
        <v>36</v>
      </c>
      <c r="R71" s="47" t="s">
        <v>35</v>
      </c>
      <c r="S71" s="47" t="s">
        <v>36</v>
      </c>
      <c r="T71" s="47" t="s">
        <v>35</v>
      </c>
      <c r="U71" s="47" t="s">
        <v>36</v>
      </c>
      <c r="V71" s="47" t="s">
        <v>35</v>
      </c>
      <c r="W71" s="47" t="s">
        <v>36</v>
      </c>
      <c r="X71" s="47" t="s">
        <v>35</v>
      </c>
      <c r="Y71" s="47" t="s">
        <v>36</v>
      </c>
      <c r="Z71" s="47" t="s">
        <v>35</v>
      </c>
      <c r="AA71" s="47" t="s">
        <v>36</v>
      </c>
      <c r="AB71" s="47" t="s">
        <v>35</v>
      </c>
      <c r="AC71" s="47" t="s">
        <v>36</v>
      </c>
      <c r="AD71" s="47" t="s">
        <v>35</v>
      </c>
      <c r="AE71" s="47" t="s">
        <v>36</v>
      </c>
      <c r="AF71" s="110"/>
      <c r="AG71" s="110"/>
      <c r="AH71" s="115"/>
    </row>
    <row r="72" spans="1:41" s="56" customFormat="1" ht="74.25" customHeight="1">
      <c r="A72" s="48" t="s">
        <v>183</v>
      </c>
      <c r="B72" s="52" t="s">
        <v>203</v>
      </c>
      <c r="C72" s="52" t="s">
        <v>180</v>
      </c>
      <c r="D72" s="50" t="s">
        <v>216</v>
      </c>
      <c r="E72" s="52" t="s">
        <v>195</v>
      </c>
      <c r="F72" s="52"/>
      <c r="G72" s="52" t="s">
        <v>66</v>
      </c>
      <c r="H72" s="52" t="s">
        <v>181</v>
      </c>
      <c r="I72" s="52"/>
      <c r="J72" s="52" t="s">
        <v>82</v>
      </c>
      <c r="K72" s="52" t="s">
        <v>108</v>
      </c>
      <c r="L72" s="84">
        <v>650000</v>
      </c>
      <c r="M72" s="52"/>
      <c r="N72" s="52" t="s">
        <v>208</v>
      </c>
      <c r="O72" s="52" t="s">
        <v>110</v>
      </c>
      <c r="P72" s="53">
        <v>40728</v>
      </c>
      <c r="Q72" s="52"/>
      <c r="R72" s="53">
        <v>40854</v>
      </c>
      <c r="S72" s="52"/>
      <c r="T72" s="53">
        <v>40735</v>
      </c>
      <c r="U72" s="52"/>
      <c r="V72" s="53">
        <v>40998</v>
      </c>
      <c r="W72" s="52"/>
      <c r="X72" s="53">
        <v>41011</v>
      </c>
      <c r="Y72" s="52"/>
      <c r="Z72" s="53">
        <v>41045</v>
      </c>
      <c r="AA72" s="52"/>
      <c r="AB72" s="53">
        <v>41059</v>
      </c>
      <c r="AC72" s="52"/>
      <c r="AD72" s="53">
        <v>41255</v>
      </c>
      <c r="AE72" s="52"/>
      <c r="AF72" s="52"/>
      <c r="AG72" s="52"/>
      <c r="AH72" s="55" t="s">
        <v>193</v>
      </c>
      <c r="AO72" s="63"/>
    </row>
    <row r="73" spans="1:41" ht="13.5" thickBot="1">
      <c r="A73" s="34"/>
      <c r="B73" s="35"/>
      <c r="C73" s="35"/>
      <c r="D73" s="35"/>
      <c r="E73" s="35"/>
      <c r="F73" s="35"/>
      <c r="G73" s="35"/>
      <c r="H73" s="35"/>
      <c r="I73" s="35"/>
      <c r="J73" s="35"/>
      <c r="K73" s="35"/>
      <c r="L73" s="80"/>
      <c r="M73" s="35"/>
      <c r="N73" s="35"/>
      <c r="O73" s="35"/>
      <c r="P73" s="35"/>
      <c r="Q73" s="35"/>
      <c r="R73" s="35"/>
      <c r="S73" s="35"/>
      <c r="T73" s="35"/>
      <c r="U73" s="35"/>
      <c r="V73" s="35"/>
      <c r="W73" s="35"/>
      <c r="X73" s="35"/>
      <c r="Y73" s="35"/>
      <c r="Z73" s="35"/>
      <c r="AA73" s="35"/>
      <c r="AB73" s="35"/>
      <c r="AC73" s="35"/>
      <c r="AD73" s="35"/>
      <c r="AE73" s="35"/>
      <c r="AF73" s="35"/>
      <c r="AG73" s="35"/>
      <c r="AH73" s="36"/>
      <c r="AO73" s="30" t="s">
        <v>72</v>
      </c>
    </row>
    <row r="74" spans="1:41" ht="56.25" customHeight="1" thickBo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O74" s="37" t="s">
        <v>73</v>
      </c>
    </row>
    <row r="75" spans="1:41" ht="15.75" customHeight="1">
      <c r="A75" s="111" t="s">
        <v>120</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3"/>
      <c r="AO75" s="37" t="s">
        <v>74</v>
      </c>
    </row>
    <row r="76" spans="1:40" ht="12.75" customHeight="1">
      <c r="A76" s="114" t="s">
        <v>16</v>
      </c>
      <c r="B76" s="110" t="s">
        <v>179</v>
      </c>
      <c r="C76" s="110" t="s">
        <v>168</v>
      </c>
      <c r="D76" s="110" t="s">
        <v>118</v>
      </c>
      <c r="E76" s="110" t="s">
        <v>17</v>
      </c>
      <c r="F76" s="110" t="s">
        <v>18</v>
      </c>
      <c r="G76" s="110" t="s">
        <v>175</v>
      </c>
      <c r="H76" s="110" t="s">
        <v>122</v>
      </c>
      <c r="I76" s="110" t="s">
        <v>171</v>
      </c>
      <c r="J76" s="110" t="s">
        <v>176</v>
      </c>
      <c r="K76" s="110" t="s">
        <v>22</v>
      </c>
      <c r="L76" s="110" t="s">
        <v>155</v>
      </c>
      <c r="M76" s="110" t="s">
        <v>173</v>
      </c>
      <c r="N76" s="110" t="s">
        <v>174</v>
      </c>
      <c r="O76" s="110" t="s">
        <v>24</v>
      </c>
      <c r="P76" s="110"/>
      <c r="Q76" s="110"/>
      <c r="R76" s="110"/>
      <c r="S76" s="110"/>
      <c r="T76" s="110"/>
      <c r="U76" s="110"/>
      <c r="V76" s="110"/>
      <c r="W76" s="110"/>
      <c r="X76" s="110"/>
      <c r="Y76" s="110"/>
      <c r="Z76" s="110"/>
      <c r="AA76" s="110"/>
      <c r="AB76" s="110"/>
      <c r="AC76" s="110"/>
      <c r="AD76" s="110"/>
      <c r="AE76" s="110"/>
      <c r="AF76" s="110"/>
      <c r="AG76" s="110"/>
      <c r="AH76" s="110"/>
      <c r="AI76" s="110"/>
      <c r="AJ76" s="110"/>
      <c r="AK76" s="110" t="s">
        <v>38</v>
      </c>
      <c r="AL76" s="110" t="s">
        <v>39</v>
      </c>
      <c r="AM76" s="110" t="s">
        <v>40</v>
      </c>
      <c r="AN76" s="115" t="s">
        <v>1</v>
      </c>
    </row>
    <row r="77" spans="1:40" ht="36" customHeight="1">
      <c r="A77" s="114"/>
      <c r="B77" s="110"/>
      <c r="C77" s="110"/>
      <c r="D77" s="110"/>
      <c r="E77" s="110"/>
      <c r="F77" s="110"/>
      <c r="G77" s="110"/>
      <c r="H77" s="110"/>
      <c r="I77" s="110"/>
      <c r="J77" s="110"/>
      <c r="K77" s="110"/>
      <c r="L77" s="110"/>
      <c r="M77" s="110"/>
      <c r="N77" s="110"/>
      <c r="O77" s="110" t="s">
        <v>41</v>
      </c>
      <c r="P77" s="110"/>
      <c r="Q77" s="110" t="s">
        <v>123</v>
      </c>
      <c r="R77" s="110"/>
      <c r="S77" s="110" t="s">
        <v>124</v>
      </c>
      <c r="T77" s="110"/>
      <c r="U77" s="110" t="s">
        <v>125</v>
      </c>
      <c r="V77" s="110"/>
      <c r="W77" s="110" t="s">
        <v>30</v>
      </c>
      <c r="X77" s="110"/>
      <c r="Y77" s="110" t="s">
        <v>42</v>
      </c>
      <c r="Z77" s="110"/>
      <c r="AA77" s="110" t="s">
        <v>43</v>
      </c>
      <c r="AB77" s="110"/>
      <c r="AC77" s="110" t="s">
        <v>44</v>
      </c>
      <c r="AD77" s="110"/>
      <c r="AE77" s="110" t="s">
        <v>45</v>
      </c>
      <c r="AF77" s="110"/>
      <c r="AG77" s="110" t="s">
        <v>33</v>
      </c>
      <c r="AH77" s="110"/>
      <c r="AI77" s="110" t="s">
        <v>34</v>
      </c>
      <c r="AJ77" s="110"/>
      <c r="AK77" s="110"/>
      <c r="AL77" s="110"/>
      <c r="AM77" s="110"/>
      <c r="AN77" s="115"/>
    </row>
    <row r="78" spans="1:40" ht="23.25" customHeight="1">
      <c r="A78" s="114"/>
      <c r="B78" s="110"/>
      <c r="C78" s="110"/>
      <c r="D78" s="110"/>
      <c r="E78" s="110"/>
      <c r="F78" s="110"/>
      <c r="G78" s="110"/>
      <c r="H78" s="110"/>
      <c r="I78" s="110"/>
      <c r="J78" s="110"/>
      <c r="K78" s="110"/>
      <c r="L78" s="110"/>
      <c r="M78" s="110"/>
      <c r="N78" s="110"/>
      <c r="O78" s="47" t="s">
        <v>35</v>
      </c>
      <c r="P78" s="47" t="s">
        <v>36</v>
      </c>
      <c r="Q78" s="47" t="s">
        <v>35</v>
      </c>
      <c r="R78" s="47" t="s">
        <v>36</v>
      </c>
      <c r="S78" s="47" t="s">
        <v>35</v>
      </c>
      <c r="T78" s="47" t="s">
        <v>36</v>
      </c>
      <c r="U78" s="47" t="s">
        <v>35</v>
      </c>
      <c r="V78" s="47" t="s">
        <v>36</v>
      </c>
      <c r="W78" s="47" t="s">
        <v>35</v>
      </c>
      <c r="X78" s="47" t="s">
        <v>36</v>
      </c>
      <c r="Y78" s="47" t="s">
        <v>35</v>
      </c>
      <c r="Z78" s="47" t="s">
        <v>36</v>
      </c>
      <c r="AA78" s="47" t="s">
        <v>35</v>
      </c>
      <c r="AB78" s="47" t="s">
        <v>36</v>
      </c>
      <c r="AC78" s="47" t="s">
        <v>35</v>
      </c>
      <c r="AD78" s="47" t="s">
        <v>36</v>
      </c>
      <c r="AE78" s="47" t="s">
        <v>35</v>
      </c>
      <c r="AF78" s="47" t="s">
        <v>36</v>
      </c>
      <c r="AG78" s="47" t="s">
        <v>35</v>
      </c>
      <c r="AH78" s="47" t="s">
        <v>36</v>
      </c>
      <c r="AI78" s="47" t="s">
        <v>35</v>
      </c>
      <c r="AJ78" s="47" t="s">
        <v>36</v>
      </c>
      <c r="AK78" s="110"/>
      <c r="AL78" s="110"/>
      <c r="AM78" s="110"/>
      <c r="AN78" s="115"/>
    </row>
    <row r="79" spans="1:48" s="56" customFormat="1" ht="59.25" customHeight="1">
      <c r="A79" s="48" t="s">
        <v>183</v>
      </c>
      <c r="B79" s="52" t="s">
        <v>204</v>
      </c>
      <c r="C79" s="52" t="s">
        <v>288</v>
      </c>
      <c r="D79" s="50" t="s">
        <v>186</v>
      </c>
      <c r="E79" s="52" t="s">
        <v>306</v>
      </c>
      <c r="F79" s="50" t="s">
        <v>181</v>
      </c>
      <c r="G79" s="52" t="s">
        <v>72</v>
      </c>
      <c r="H79" s="50" t="s">
        <v>181</v>
      </c>
      <c r="I79" s="52" t="s">
        <v>163</v>
      </c>
      <c r="J79" s="52" t="s">
        <v>108</v>
      </c>
      <c r="K79" s="84">
        <v>186000</v>
      </c>
      <c r="L79" s="52"/>
      <c r="M79" s="52" t="s">
        <v>152</v>
      </c>
      <c r="N79" s="52" t="s">
        <v>110</v>
      </c>
      <c r="O79" s="53"/>
      <c r="P79" s="52"/>
      <c r="Q79" s="53">
        <v>40968</v>
      </c>
      <c r="R79" s="52"/>
      <c r="S79" s="53">
        <v>41033</v>
      </c>
      <c r="T79" s="52"/>
      <c r="U79" s="53">
        <v>41037</v>
      </c>
      <c r="V79" s="52"/>
      <c r="W79" s="53">
        <v>41038</v>
      </c>
      <c r="X79" s="52"/>
      <c r="Y79" s="53">
        <v>41043</v>
      </c>
      <c r="Z79" s="52"/>
      <c r="AA79" s="53">
        <v>41064</v>
      </c>
      <c r="AB79" s="52"/>
      <c r="AC79" s="53">
        <v>41043</v>
      </c>
      <c r="AD79" s="52"/>
      <c r="AE79" s="53">
        <v>41064</v>
      </c>
      <c r="AF79" s="52"/>
      <c r="AG79" s="53">
        <v>41078</v>
      </c>
      <c r="AH79" s="52"/>
      <c r="AI79" s="53">
        <v>41282</v>
      </c>
      <c r="AJ79" s="52"/>
      <c r="AK79" s="52"/>
      <c r="AL79" s="52"/>
      <c r="AM79" s="52"/>
      <c r="AN79" s="55"/>
      <c r="AO79" s="58" t="s">
        <v>105</v>
      </c>
      <c r="AP79" s="57" t="s">
        <v>79</v>
      </c>
      <c r="AU79" s="59"/>
      <c r="AV79" s="59"/>
    </row>
    <row r="80" spans="1:48" s="56" customFormat="1" ht="59.25" customHeight="1">
      <c r="A80" s="48" t="s">
        <v>183</v>
      </c>
      <c r="B80" s="52" t="s">
        <v>204</v>
      </c>
      <c r="C80" s="52" t="s">
        <v>269</v>
      </c>
      <c r="D80" s="50" t="s">
        <v>185</v>
      </c>
      <c r="E80" s="52" t="s">
        <v>307</v>
      </c>
      <c r="F80" s="50" t="s">
        <v>181</v>
      </c>
      <c r="G80" s="52" t="s">
        <v>72</v>
      </c>
      <c r="H80" s="50" t="s">
        <v>181</v>
      </c>
      <c r="I80" s="52" t="s">
        <v>163</v>
      </c>
      <c r="J80" s="52" t="s">
        <v>108</v>
      </c>
      <c r="K80" s="84">
        <v>186000</v>
      </c>
      <c r="L80" s="52"/>
      <c r="M80" s="52" t="s">
        <v>152</v>
      </c>
      <c r="N80" s="52" t="s">
        <v>110</v>
      </c>
      <c r="O80" s="53"/>
      <c r="P80" s="52"/>
      <c r="Q80" s="53">
        <v>40770</v>
      </c>
      <c r="R80" s="52"/>
      <c r="S80" s="53">
        <v>40767</v>
      </c>
      <c r="T80" s="52"/>
      <c r="U80" s="53"/>
      <c r="V80" s="52"/>
      <c r="W80" s="53">
        <v>40794</v>
      </c>
      <c r="X80" s="52"/>
      <c r="Y80" s="53"/>
      <c r="Z80" s="52"/>
      <c r="AA80" s="53"/>
      <c r="AB80" s="52"/>
      <c r="AC80" s="53">
        <v>41008</v>
      </c>
      <c r="AD80" s="52"/>
      <c r="AE80" s="53">
        <v>41018</v>
      </c>
      <c r="AF80" s="52"/>
      <c r="AG80" s="53">
        <v>41045</v>
      </c>
      <c r="AH80" s="52"/>
      <c r="AI80" s="53">
        <v>41294</v>
      </c>
      <c r="AJ80" s="52"/>
      <c r="AK80" s="52"/>
      <c r="AL80" s="52"/>
      <c r="AM80" s="52"/>
      <c r="AN80" s="55"/>
      <c r="AO80" s="58"/>
      <c r="AP80" s="57"/>
      <c r="AU80" s="59"/>
      <c r="AV80" s="59"/>
    </row>
    <row r="81" spans="1:48" s="56" customFormat="1" ht="59.25" customHeight="1">
      <c r="A81" s="48" t="s">
        <v>183</v>
      </c>
      <c r="B81" s="52" t="s">
        <v>204</v>
      </c>
      <c r="C81" s="52" t="s">
        <v>278</v>
      </c>
      <c r="D81" s="50" t="s">
        <v>188</v>
      </c>
      <c r="E81" s="52" t="s">
        <v>370</v>
      </c>
      <c r="F81" s="50" t="s">
        <v>181</v>
      </c>
      <c r="G81" s="52" t="s">
        <v>72</v>
      </c>
      <c r="H81" s="50" t="s">
        <v>181</v>
      </c>
      <c r="I81" s="52" t="s">
        <v>163</v>
      </c>
      <c r="J81" s="52" t="s">
        <v>108</v>
      </c>
      <c r="K81" s="84">
        <v>225000</v>
      </c>
      <c r="L81" s="52"/>
      <c r="M81" s="52" t="s">
        <v>152</v>
      </c>
      <c r="N81" s="52" t="s">
        <v>110</v>
      </c>
      <c r="O81" s="53"/>
      <c r="P81" s="52"/>
      <c r="Q81" s="53">
        <v>41074</v>
      </c>
      <c r="R81" s="52"/>
      <c r="S81" s="53">
        <v>41082</v>
      </c>
      <c r="T81" s="52"/>
      <c r="U81" s="53">
        <v>41096</v>
      </c>
      <c r="V81" s="52"/>
      <c r="W81" s="53">
        <v>41148</v>
      </c>
      <c r="X81" s="52"/>
      <c r="Y81" s="53"/>
      <c r="Z81" s="52"/>
      <c r="AA81" s="53"/>
      <c r="AB81" s="52"/>
      <c r="AC81" s="53">
        <v>41162</v>
      </c>
      <c r="AD81" s="52"/>
      <c r="AE81" s="53">
        <v>41171</v>
      </c>
      <c r="AF81" s="52"/>
      <c r="AG81" s="53">
        <v>41215</v>
      </c>
      <c r="AH81" s="52"/>
      <c r="AI81" s="53">
        <v>41575</v>
      </c>
      <c r="AJ81" s="52"/>
      <c r="AK81" s="52"/>
      <c r="AL81" s="52"/>
      <c r="AM81" s="52"/>
      <c r="AN81" s="55"/>
      <c r="AO81" s="58"/>
      <c r="AP81" s="57"/>
      <c r="AU81" s="59"/>
      <c r="AV81" s="59"/>
    </row>
    <row r="82" spans="1:48" s="56" customFormat="1" ht="59.25" customHeight="1">
      <c r="A82" s="48" t="s">
        <v>183</v>
      </c>
      <c r="B82" s="52" t="s">
        <v>204</v>
      </c>
      <c r="C82" s="52" t="s">
        <v>279</v>
      </c>
      <c r="D82" s="50" t="s">
        <v>185</v>
      </c>
      <c r="E82" s="131" t="s">
        <v>308</v>
      </c>
      <c r="F82" s="132" t="s">
        <v>181</v>
      </c>
      <c r="G82" s="52" t="s">
        <v>72</v>
      </c>
      <c r="H82" s="50" t="s">
        <v>181</v>
      </c>
      <c r="I82" s="52" t="s">
        <v>163</v>
      </c>
      <c r="J82" s="52" t="s">
        <v>108</v>
      </c>
      <c r="K82" s="84">
        <v>186000</v>
      </c>
      <c r="L82" s="52"/>
      <c r="M82" s="52" t="s">
        <v>152</v>
      </c>
      <c r="N82" s="52" t="s">
        <v>110</v>
      </c>
      <c r="O82" s="53"/>
      <c r="P82" s="52"/>
      <c r="Q82" s="53">
        <v>41130</v>
      </c>
      <c r="R82" s="52"/>
      <c r="S82" s="53">
        <v>41155</v>
      </c>
      <c r="T82" s="52"/>
      <c r="U82" s="53"/>
      <c r="V82" s="52"/>
      <c r="W82" s="53"/>
      <c r="X82" s="52"/>
      <c r="Y82" s="53"/>
      <c r="Z82" s="52"/>
      <c r="AA82" s="53">
        <v>41214</v>
      </c>
      <c r="AB82" s="52"/>
      <c r="AC82" s="53">
        <v>41219</v>
      </c>
      <c r="AD82" s="52"/>
      <c r="AE82" s="53">
        <v>41235</v>
      </c>
      <c r="AF82" s="52"/>
      <c r="AG82" s="53">
        <v>41257</v>
      </c>
      <c r="AH82" s="52"/>
      <c r="AI82" s="53">
        <v>41535</v>
      </c>
      <c r="AJ82" s="52"/>
      <c r="AK82" s="52"/>
      <c r="AL82" s="52"/>
      <c r="AM82" s="52"/>
      <c r="AN82" s="55"/>
      <c r="AO82" s="58"/>
      <c r="AP82" s="57"/>
      <c r="AU82" s="59"/>
      <c r="AV82" s="59"/>
    </row>
    <row r="83" spans="1:48" s="56" customFormat="1" ht="59.25" customHeight="1">
      <c r="A83" s="48" t="s">
        <v>183</v>
      </c>
      <c r="B83" s="52" t="s">
        <v>204</v>
      </c>
      <c r="C83" s="52" t="s">
        <v>281</v>
      </c>
      <c r="D83" s="50" t="s">
        <v>185</v>
      </c>
      <c r="E83" s="52" t="s">
        <v>309</v>
      </c>
      <c r="F83" s="50" t="s">
        <v>181</v>
      </c>
      <c r="G83" s="52" t="s">
        <v>72</v>
      </c>
      <c r="H83" s="50" t="s">
        <v>181</v>
      </c>
      <c r="I83" s="52" t="s">
        <v>163</v>
      </c>
      <c r="J83" s="52" t="s">
        <v>108</v>
      </c>
      <c r="K83" s="84">
        <v>186000</v>
      </c>
      <c r="L83" s="52"/>
      <c r="M83" s="52" t="s">
        <v>152</v>
      </c>
      <c r="N83" s="52" t="s">
        <v>110</v>
      </c>
      <c r="O83" s="53"/>
      <c r="P83" s="52"/>
      <c r="Q83" s="53">
        <v>41166</v>
      </c>
      <c r="R83" s="52"/>
      <c r="S83" s="53">
        <v>41192</v>
      </c>
      <c r="T83" s="52"/>
      <c r="U83" s="53"/>
      <c r="V83" s="52"/>
      <c r="W83" s="53"/>
      <c r="X83" s="52"/>
      <c r="Y83" s="53"/>
      <c r="Z83" s="52"/>
      <c r="AA83" s="53"/>
      <c r="AB83" s="52"/>
      <c r="AC83" s="53">
        <v>41201</v>
      </c>
      <c r="AD83" s="52"/>
      <c r="AE83" s="53">
        <v>41208</v>
      </c>
      <c r="AF83" s="52"/>
      <c r="AG83" s="53">
        <v>41225</v>
      </c>
      <c r="AH83" s="52"/>
      <c r="AI83" s="53">
        <v>41563</v>
      </c>
      <c r="AJ83" s="52"/>
      <c r="AK83" s="52"/>
      <c r="AL83" s="52"/>
      <c r="AM83" s="52"/>
      <c r="AN83" s="55"/>
      <c r="AO83" s="58"/>
      <c r="AP83" s="57"/>
      <c r="AU83" s="59"/>
      <c r="AV83" s="59"/>
    </row>
    <row r="84" spans="1:48" s="56" customFormat="1" ht="59.25" customHeight="1">
      <c r="A84" s="48" t="s">
        <v>183</v>
      </c>
      <c r="B84" s="52" t="s">
        <v>204</v>
      </c>
      <c r="C84" s="52" t="s">
        <v>279</v>
      </c>
      <c r="D84" s="50" t="s">
        <v>185</v>
      </c>
      <c r="E84" s="52" t="s">
        <v>310</v>
      </c>
      <c r="F84" s="50" t="s">
        <v>181</v>
      </c>
      <c r="G84" s="52" t="s">
        <v>72</v>
      </c>
      <c r="H84" s="50" t="s">
        <v>181</v>
      </c>
      <c r="I84" s="52" t="s">
        <v>163</v>
      </c>
      <c r="J84" s="52" t="s">
        <v>108</v>
      </c>
      <c r="K84" s="84">
        <v>186000</v>
      </c>
      <c r="L84" s="52"/>
      <c r="M84" s="52" t="s">
        <v>152</v>
      </c>
      <c r="N84" s="52" t="s">
        <v>110</v>
      </c>
      <c r="O84" s="53"/>
      <c r="P84" s="52"/>
      <c r="Q84" s="53">
        <v>41162</v>
      </c>
      <c r="R84" s="52"/>
      <c r="S84" s="53">
        <v>41185</v>
      </c>
      <c r="T84" s="52"/>
      <c r="U84" s="53"/>
      <c r="V84" s="52"/>
      <c r="W84" s="53">
        <v>41247</v>
      </c>
      <c r="X84" s="52"/>
      <c r="Y84" s="53"/>
      <c r="Z84" s="52"/>
      <c r="AA84" s="53"/>
      <c r="AB84" s="52"/>
      <c r="AC84" s="53">
        <v>41250</v>
      </c>
      <c r="AD84" s="52"/>
      <c r="AE84" s="53">
        <v>41268</v>
      </c>
      <c r="AF84" s="52"/>
      <c r="AG84" s="53">
        <v>41277</v>
      </c>
      <c r="AH84" s="52"/>
      <c r="AI84" s="53">
        <v>41593</v>
      </c>
      <c r="AJ84" s="52"/>
      <c r="AK84" s="52"/>
      <c r="AL84" s="52"/>
      <c r="AM84" s="52"/>
      <c r="AN84" s="55"/>
      <c r="AO84" s="58"/>
      <c r="AP84" s="57"/>
      <c r="AU84" s="59"/>
      <c r="AV84" s="59"/>
    </row>
    <row r="85" spans="1:48" s="56" customFormat="1" ht="59.25" customHeight="1">
      <c r="A85" s="48" t="s">
        <v>183</v>
      </c>
      <c r="B85" s="52" t="s">
        <v>204</v>
      </c>
      <c r="C85" s="52" t="s">
        <v>282</v>
      </c>
      <c r="D85" s="50" t="s">
        <v>189</v>
      </c>
      <c r="E85" s="52" t="s">
        <v>311</v>
      </c>
      <c r="F85" s="50" t="s">
        <v>181</v>
      </c>
      <c r="G85" s="52" t="s">
        <v>72</v>
      </c>
      <c r="H85" s="50" t="s">
        <v>181</v>
      </c>
      <c r="I85" s="52" t="s">
        <v>163</v>
      </c>
      <c r="J85" s="52" t="s">
        <v>108</v>
      </c>
      <c r="K85" s="84">
        <v>186000</v>
      </c>
      <c r="L85" s="52"/>
      <c r="M85" s="52" t="s">
        <v>152</v>
      </c>
      <c r="N85" s="52" t="s">
        <v>110</v>
      </c>
      <c r="O85" s="53"/>
      <c r="P85" s="52"/>
      <c r="Q85" s="53">
        <v>41066</v>
      </c>
      <c r="R85" s="52"/>
      <c r="S85" s="53">
        <v>41135</v>
      </c>
      <c r="T85" s="52"/>
      <c r="U85" s="53"/>
      <c r="V85" s="52"/>
      <c r="W85" s="53">
        <v>41194</v>
      </c>
      <c r="X85" s="52"/>
      <c r="Y85" s="53"/>
      <c r="Z85" s="52"/>
      <c r="AA85" s="53"/>
      <c r="AB85" s="52"/>
      <c r="AC85" s="53">
        <v>41200</v>
      </c>
      <c r="AD85" s="52"/>
      <c r="AE85" s="53">
        <v>41219</v>
      </c>
      <c r="AF85" s="52"/>
      <c r="AG85" s="53">
        <v>41228</v>
      </c>
      <c r="AH85" s="52"/>
      <c r="AI85" s="53">
        <v>41591</v>
      </c>
      <c r="AJ85" s="52"/>
      <c r="AK85" s="52"/>
      <c r="AL85" s="52"/>
      <c r="AM85" s="52"/>
      <c r="AN85" s="55"/>
      <c r="AO85" s="58"/>
      <c r="AP85" s="57"/>
      <c r="AU85" s="59"/>
      <c r="AV85" s="59"/>
    </row>
    <row r="86" spans="1:48" s="56" customFormat="1" ht="59.25" customHeight="1">
      <c r="A86" s="48" t="s">
        <v>183</v>
      </c>
      <c r="B86" s="52" t="s">
        <v>204</v>
      </c>
      <c r="C86" s="52" t="s">
        <v>283</v>
      </c>
      <c r="D86" s="50" t="s">
        <v>188</v>
      </c>
      <c r="E86" s="52" t="s">
        <v>312</v>
      </c>
      <c r="F86" s="50" t="s">
        <v>181</v>
      </c>
      <c r="G86" s="52" t="s">
        <v>72</v>
      </c>
      <c r="H86" s="50" t="s">
        <v>181</v>
      </c>
      <c r="I86" s="52" t="s">
        <v>163</v>
      </c>
      <c r="J86" s="52" t="s">
        <v>108</v>
      </c>
      <c r="K86" s="84">
        <v>186000</v>
      </c>
      <c r="L86" s="52"/>
      <c r="M86" s="52" t="s">
        <v>152</v>
      </c>
      <c r="N86" s="52" t="s">
        <v>110</v>
      </c>
      <c r="O86" s="53"/>
      <c r="P86" s="52"/>
      <c r="Q86" s="53">
        <v>40949</v>
      </c>
      <c r="R86" s="52"/>
      <c r="S86" s="53">
        <v>40977</v>
      </c>
      <c r="T86" s="52"/>
      <c r="U86" s="53"/>
      <c r="V86" s="52"/>
      <c r="W86" s="53">
        <v>41059</v>
      </c>
      <c r="X86" s="52"/>
      <c r="Y86" s="53"/>
      <c r="Z86" s="52"/>
      <c r="AA86" s="53"/>
      <c r="AB86" s="52"/>
      <c r="AC86" s="53">
        <v>41066</v>
      </c>
      <c r="AD86" s="52"/>
      <c r="AE86" s="53">
        <v>41087</v>
      </c>
      <c r="AF86" s="52"/>
      <c r="AG86" s="53">
        <v>41095</v>
      </c>
      <c r="AH86" s="52"/>
      <c r="AI86" s="53">
        <v>41326</v>
      </c>
      <c r="AJ86" s="52"/>
      <c r="AK86" s="52"/>
      <c r="AL86" s="52"/>
      <c r="AM86" s="52"/>
      <c r="AN86" s="55"/>
      <c r="AO86" s="58"/>
      <c r="AP86" s="57"/>
      <c r="AU86" s="59"/>
      <c r="AV86" s="59"/>
    </row>
    <row r="87" spans="1:48" s="56" customFormat="1" ht="59.25" customHeight="1">
      <c r="A87" s="48" t="s">
        <v>183</v>
      </c>
      <c r="B87" s="52" t="s">
        <v>204</v>
      </c>
      <c r="C87" s="52" t="s">
        <v>249</v>
      </c>
      <c r="D87" s="50" t="s">
        <v>216</v>
      </c>
      <c r="E87" s="52" t="s">
        <v>364</v>
      </c>
      <c r="F87" s="50" t="s">
        <v>181</v>
      </c>
      <c r="G87" s="52" t="s">
        <v>72</v>
      </c>
      <c r="H87" s="50" t="s">
        <v>181</v>
      </c>
      <c r="I87" s="52" t="s">
        <v>163</v>
      </c>
      <c r="J87" s="52" t="s">
        <v>108</v>
      </c>
      <c r="K87" s="84">
        <v>853.71</v>
      </c>
      <c r="L87" s="52"/>
      <c r="M87" s="52" t="s">
        <v>152</v>
      </c>
      <c r="N87" s="52" t="s">
        <v>110</v>
      </c>
      <c r="O87" s="53"/>
      <c r="P87" s="52"/>
      <c r="Q87" s="53"/>
      <c r="R87" s="52"/>
      <c r="S87" s="53"/>
      <c r="T87" s="52"/>
      <c r="U87" s="53"/>
      <c r="V87" s="52"/>
      <c r="W87" s="53"/>
      <c r="X87" s="52"/>
      <c r="Y87" s="53"/>
      <c r="Z87" s="52"/>
      <c r="AA87" s="53"/>
      <c r="AB87" s="52"/>
      <c r="AC87" s="53"/>
      <c r="AD87" s="52"/>
      <c r="AE87" s="53"/>
      <c r="AF87" s="52"/>
      <c r="AG87" s="53"/>
      <c r="AH87" s="52"/>
      <c r="AI87" s="53">
        <v>40739</v>
      </c>
      <c r="AJ87" s="52"/>
      <c r="AK87" s="52"/>
      <c r="AL87" s="52"/>
      <c r="AM87" s="52"/>
      <c r="AN87" s="55"/>
      <c r="AO87" s="58"/>
      <c r="AP87" s="57"/>
      <c r="AU87" s="59"/>
      <c r="AV87" s="59"/>
    </row>
    <row r="88" spans="1:48" s="56" customFormat="1" ht="59.25" customHeight="1">
      <c r="A88" s="48" t="s">
        <v>183</v>
      </c>
      <c r="B88" s="52" t="s">
        <v>204</v>
      </c>
      <c r="C88" s="52" t="s">
        <v>249</v>
      </c>
      <c r="D88" s="50" t="s">
        <v>216</v>
      </c>
      <c r="E88" s="52" t="s">
        <v>363</v>
      </c>
      <c r="F88" s="50" t="s">
        <v>181</v>
      </c>
      <c r="G88" s="52" t="s">
        <v>72</v>
      </c>
      <c r="H88" s="50" t="s">
        <v>181</v>
      </c>
      <c r="I88" s="52" t="s">
        <v>163</v>
      </c>
      <c r="J88" s="52" t="s">
        <v>108</v>
      </c>
      <c r="K88" s="84">
        <v>686.26</v>
      </c>
      <c r="L88" s="52"/>
      <c r="M88" s="52" t="s">
        <v>152</v>
      </c>
      <c r="N88" s="52" t="s">
        <v>110</v>
      </c>
      <c r="O88" s="53"/>
      <c r="P88" s="52"/>
      <c r="Q88" s="53"/>
      <c r="R88" s="52"/>
      <c r="S88" s="53"/>
      <c r="T88" s="52"/>
      <c r="U88" s="53"/>
      <c r="V88" s="52"/>
      <c r="W88" s="53"/>
      <c r="X88" s="52"/>
      <c r="Y88" s="53"/>
      <c r="Z88" s="52"/>
      <c r="AA88" s="53"/>
      <c r="AB88" s="52"/>
      <c r="AC88" s="53"/>
      <c r="AD88" s="52"/>
      <c r="AE88" s="53"/>
      <c r="AF88" s="52"/>
      <c r="AG88" s="53"/>
      <c r="AH88" s="52"/>
      <c r="AI88" s="53">
        <v>40781</v>
      </c>
      <c r="AJ88" s="52"/>
      <c r="AK88" s="52"/>
      <c r="AL88" s="52"/>
      <c r="AM88" s="52"/>
      <c r="AN88" s="55"/>
      <c r="AO88" s="58"/>
      <c r="AP88" s="57"/>
      <c r="AU88" s="59"/>
      <c r="AV88" s="59"/>
    </row>
    <row r="89" spans="1:48" s="56" customFormat="1" ht="59.25" customHeight="1">
      <c r="A89" s="48" t="s">
        <v>183</v>
      </c>
      <c r="B89" s="52" t="s">
        <v>204</v>
      </c>
      <c r="C89" s="52" t="s">
        <v>249</v>
      </c>
      <c r="D89" s="50" t="s">
        <v>216</v>
      </c>
      <c r="E89" s="52" t="s">
        <v>365</v>
      </c>
      <c r="F89" s="50" t="s">
        <v>313</v>
      </c>
      <c r="G89" s="52" t="s">
        <v>72</v>
      </c>
      <c r="H89" s="50" t="s">
        <v>181</v>
      </c>
      <c r="I89" s="52" t="s">
        <v>163</v>
      </c>
      <c r="J89" s="52" t="s">
        <v>108</v>
      </c>
      <c r="K89" s="84">
        <v>6116</v>
      </c>
      <c r="L89" s="86">
        <f>K89+K88+K87</f>
        <v>7655.97</v>
      </c>
      <c r="M89" s="52" t="s">
        <v>152</v>
      </c>
      <c r="N89" s="52" t="s">
        <v>110</v>
      </c>
      <c r="O89" s="53"/>
      <c r="P89" s="52"/>
      <c r="Q89" s="53"/>
      <c r="R89" s="52"/>
      <c r="S89" s="53"/>
      <c r="T89" s="52"/>
      <c r="U89" s="53"/>
      <c r="V89" s="52"/>
      <c r="W89" s="53"/>
      <c r="X89" s="52"/>
      <c r="Y89" s="53"/>
      <c r="Z89" s="52"/>
      <c r="AA89" s="53"/>
      <c r="AB89" s="52"/>
      <c r="AC89" s="53"/>
      <c r="AD89" s="52"/>
      <c r="AE89" s="53"/>
      <c r="AF89" s="52"/>
      <c r="AG89" s="53"/>
      <c r="AH89" s="52"/>
      <c r="AI89" s="53">
        <v>41093</v>
      </c>
      <c r="AJ89" s="52"/>
      <c r="AK89" s="52"/>
      <c r="AL89" s="52"/>
      <c r="AM89" s="52"/>
      <c r="AN89" s="55"/>
      <c r="AO89" s="58"/>
      <c r="AP89" s="57"/>
      <c r="AU89" s="59"/>
      <c r="AV89" s="59"/>
    </row>
    <row r="90" spans="1:48" s="56" customFormat="1" ht="59.25" customHeight="1">
      <c r="A90" s="48" t="s">
        <v>183</v>
      </c>
      <c r="B90" s="52" t="s">
        <v>204</v>
      </c>
      <c r="C90" s="52" t="s">
        <v>249</v>
      </c>
      <c r="D90" s="50" t="s">
        <v>216</v>
      </c>
      <c r="E90" s="52" t="s">
        <v>413</v>
      </c>
      <c r="F90" s="50" t="s">
        <v>313</v>
      </c>
      <c r="G90" s="52" t="s">
        <v>72</v>
      </c>
      <c r="H90" s="50" t="s">
        <v>181</v>
      </c>
      <c r="I90" s="52" t="s">
        <v>163</v>
      </c>
      <c r="J90" s="52" t="s">
        <v>108</v>
      </c>
      <c r="K90" s="84">
        <v>362344.03</v>
      </c>
      <c r="L90" s="52"/>
      <c r="M90" s="52" t="s">
        <v>152</v>
      </c>
      <c r="N90" s="52" t="s">
        <v>110</v>
      </c>
      <c r="O90" s="53"/>
      <c r="P90" s="52"/>
      <c r="Q90" s="53"/>
      <c r="R90" s="52"/>
      <c r="S90" s="53"/>
      <c r="T90" s="52"/>
      <c r="U90" s="53"/>
      <c r="V90" s="52"/>
      <c r="W90" s="53"/>
      <c r="X90" s="52"/>
      <c r="Y90" s="53"/>
      <c r="Z90" s="52"/>
      <c r="AA90" s="53"/>
      <c r="AB90" s="52"/>
      <c r="AC90" s="53"/>
      <c r="AD90" s="52"/>
      <c r="AE90" s="53"/>
      <c r="AF90" s="52"/>
      <c r="AG90" s="53">
        <v>41093</v>
      </c>
      <c r="AH90" s="52"/>
      <c r="AI90" s="53">
        <v>41458</v>
      </c>
      <c r="AJ90" s="52"/>
      <c r="AK90" s="52"/>
      <c r="AL90" s="52"/>
      <c r="AM90" s="52"/>
      <c r="AN90" s="55"/>
      <c r="AO90" s="58"/>
      <c r="AP90" s="57"/>
      <c r="AU90" s="59"/>
      <c r="AV90" s="59"/>
    </row>
    <row r="91" spans="1:48" s="56" customFormat="1" ht="59.25" customHeight="1">
      <c r="A91" s="48" t="s">
        <v>183</v>
      </c>
      <c r="B91" s="52" t="s">
        <v>203</v>
      </c>
      <c r="C91" s="52" t="s">
        <v>249</v>
      </c>
      <c r="D91" s="50" t="s">
        <v>216</v>
      </c>
      <c r="E91" s="52" t="s">
        <v>196</v>
      </c>
      <c r="F91" s="50" t="s">
        <v>181</v>
      </c>
      <c r="G91" s="52" t="s">
        <v>72</v>
      </c>
      <c r="H91" s="50" t="s">
        <v>181</v>
      </c>
      <c r="I91" s="52" t="s">
        <v>163</v>
      </c>
      <c r="J91" s="52" t="s">
        <v>108</v>
      </c>
      <c r="K91" s="84">
        <v>292000</v>
      </c>
      <c r="L91" s="52"/>
      <c r="M91" s="52" t="s">
        <v>152</v>
      </c>
      <c r="N91" s="52" t="s">
        <v>110</v>
      </c>
      <c r="O91" s="53">
        <v>40945</v>
      </c>
      <c r="P91" s="52"/>
      <c r="Q91" s="53"/>
      <c r="R91" s="52"/>
      <c r="S91" s="53"/>
      <c r="T91" s="52"/>
      <c r="U91" s="53"/>
      <c r="V91" s="52"/>
      <c r="W91" s="53"/>
      <c r="X91" s="52"/>
      <c r="Y91" s="53"/>
      <c r="Z91" s="52"/>
      <c r="AA91" s="53"/>
      <c r="AB91" s="52"/>
      <c r="AC91" s="53"/>
      <c r="AD91" s="52"/>
      <c r="AE91" s="53"/>
      <c r="AF91" s="52"/>
      <c r="AG91" s="53"/>
      <c r="AH91" s="52"/>
      <c r="AI91" s="53">
        <v>41073</v>
      </c>
      <c r="AJ91" s="52"/>
      <c r="AK91" s="52"/>
      <c r="AL91" s="52"/>
      <c r="AM91" s="52"/>
      <c r="AN91" s="55"/>
      <c r="AO91" s="58"/>
      <c r="AP91" s="57"/>
      <c r="AU91" s="59"/>
      <c r="AV91" s="59"/>
    </row>
    <row r="92" spans="1:48" s="56" customFormat="1" ht="54" customHeight="1">
      <c r="A92" s="48" t="s">
        <v>183</v>
      </c>
      <c r="B92" s="52" t="s">
        <v>203</v>
      </c>
      <c r="C92" s="52" t="s">
        <v>249</v>
      </c>
      <c r="D92" s="50" t="s">
        <v>216</v>
      </c>
      <c r="E92" s="52" t="s">
        <v>197</v>
      </c>
      <c r="F92" s="50" t="s">
        <v>181</v>
      </c>
      <c r="G92" s="52" t="s">
        <v>72</v>
      </c>
      <c r="H92" s="50" t="s">
        <v>181</v>
      </c>
      <c r="I92" s="52" t="s">
        <v>163</v>
      </c>
      <c r="J92" s="52" t="s">
        <v>108</v>
      </c>
      <c r="K92" s="84">
        <v>140000</v>
      </c>
      <c r="L92" s="52"/>
      <c r="M92" s="52" t="s">
        <v>152</v>
      </c>
      <c r="N92" s="52" t="s">
        <v>110</v>
      </c>
      <c r="O92" s="53"/>
      <c r="P92" s="52"/>
      <c r="Q92" s="53"/>
      <c r="R92" s="52"/>
      <c r="S92" s="53"/>
      <c r="T92" s="52"/>
      <c r="U92" s="53"/>
      <c r="V92" s="52"/>
      <c r="W92" s="53"/>
      <c r="X92" s="52"/>
      <c r="Y92" s="53"/>
      <c r="Z92" s="52"/>
      <c r="AA92" s="53"/>
      <c r="AB92" s="52"/>
      <c r="AC92" s="53"/>
      <c r="AD92" s="52"/>
      <c r="AE92" s="53"/>
      <c r="AF92" s="52"/>
      <c r="AG92" s="53"/>
      <c r="AH92" s="52"/>
      <c r="AI92" s="53">
        <v>41073</v>
      </c>
      <c r="AJ92" s="52"/>
      <c r="AK92" s="52"/>
      <c r="AL92" s="52"/>
      <c r="AM92" s="52"/>
      <c r="AN92" s="55"/>
      <c r="AO92" s="58" t="s">
        <v>106</v>
      </c>
      <c r="AP92" s="57" t="s">
        <v>79</v>
      </c>
      <c r="AU92" s="59"/>
      <c r="AV92" s="59"/>
    </row>
    <row r="93" spans="1:48" s="56" customFormat="1" ht="61.5" customHeight="1">
      <c r="A93" s="48" t="s">
        <v>183</v>
      </c>
      <c r="B93" s="52" t="s">
        <v>203</v>
      </c>
      <c r="C93" s="52" t="s">
        <v>249</v>
      </c>
      <c r="D93" s="50" t="s">
        <v>216</v>
      </c>
      <c r="E93" s="52" t="s">
        <v>198</v>
      </c>
      <c r="F93" s="50" t="s">
        <v>181</v>
      </c>
      <c r="G93" s="52" t="s">
        <v>72</v>
      </c>
      <c r="H93" s="50" t="s">
        <v>181</v>
      </c>
      <c r="I93" s="52" t="s">
        <v>163</v>
      </c>
      <c r="J93" s="52" t="s">
        <v>108</v>
      </c>
      <c r="K93" s="84">
        <v>140000</v>
      </c>
      <c r="L93" s="52"/>
      <c r="M93" s="52" t="s">
        <v>152</v>
      </c>
      <c r="N93" s="52" t="s">
        <v>110</v>
      </c>
      <c r="O93" s="53"/>
      <c r="P93" s="52"/>
      <c r="Q93" s="53"/>
      <c r="R93" s="52"/>
      <c r="S93" s="53"/>
      <c r="T93" s="52"/>
      <c r="U93" s="53"/>
      <c r="V93" s="52"/>
      <c r="W93" s="53"/>
      <c r="X93" s="52"/>
      <c r="Y93" s="53"/>
      <c r="Z93" s="52"/>
      <c r="AA93" s="53"/>
      <c r="AB93" s="52"/>
      <c r="AC93" s="53"/>
      <c r="AD93" s="52"/>
      <c r="AE93" s="53"/>
      <c r="AF93" s="52"/>
      <c r="AG93" s="53"/>
      <c r="AH93" s="52"/>
      <c r="AI93" s="53">
        <v>41073</v>
      </c>
      <c r="AJ93" s="52"/>
      <c r="AK93" s="52"/>
      <c r="AL93" s="52"/>
      <c r="AM93" s="52"/>
      <c r="AN93" s="55"/>
      <c r="AO93" s="58"/>
      <c r="AP93" s="57"/>
      <c r="AU93" s="59"/>
      <c r="AV93" s="59"/>
    </row>
    <row r="94" spans="1:48" s="56" customFormat="1" ht="57" customHeight="1">
      <c r="A94" s="48" t="s">
        <v>183</v>
      </c>
      <c r="B94" s="52" t="s">
        <v>203</v>
      </c>
      <c r="C94" s="52" t="s">
        <v>249</v>
      </c>
      <c r="D94" s="50" t="s">
        <v>216</v>
      </c>
      <c r="E94" s="52" t="s">
        <v>199</v>
      </c>
      <c r="F94" s="50" t="s">
        <v>181</v>
      </c>
      <c r="G94" s="52" t="s">
        <v>72</v>
      </c>
      <c r="H94" s="50" t="s">
        <v>181</v>
      </c>
      <c r="I94" s="52" t="s">
        <v>163</v>
      </c>
      <c r="J94" s="52" t="s">
        <v>108</v>
      </c>
      <c r="K94" s="84">
        <v>750000</v>
      </c>
      <c r="L94" s="52"/>
      <c r="M94" s="52" t="s">
        <v>152</v>
      </c>
      <c r="N94" s="52" t="s">
        <v>110</v>
      </c>
      <c r="O94" s="53">
        <v>40698</v>
      </c>
      <c r="P94" s="52"/>
      <c r="Q94" s="53">
        <v>40738</v>
      </c>
      <c r="R94" s="52"/>
      <c r="S94" s="53">
        <v>40791</v>
      </c>
      <c r="T94" s="52"/>
      <c r="U94" s="53">
        <v>40844</v>
      </c>
      <c r="V94" s="52"/>
      <c r="W94" s="53">
        <v>40927</v>
      </c>
      <c r="X94" s="52"/>
      <c r="Y94" s="53">
        <v>40948</v>
      </c>
      <c r="Z94" s="52"/>
      <c r="AA94" s="53">
        <v>40960</v>
      </c>
      <c r="AB94" s="52"/>
      <c r="AC94" s="53">
        <v>40984</v>
      </c>
      <c r="AD94" s="52"/>
      <c r="AE94" s="53">
        <v>40994</v>
      </c>
      <c r="AF94" s="52"/>
      <c r="AG94" s="53">
        <v>41001</v>
      </c>
      <c r="AH94" s="52"/>
      <c r="AI94" s="53">
        <v>41292</v>
      </c>
      <c r="AJ94" s="52"/>
      <c r="AK94" s="52"/>
      <c r="AL94" s="52"/>
      <c r="AM94" s="52"/>
      <c r="AN94" s="55"/>
      <c r="AO94" s="58"/>
      <c r="AP94" s="57"/>
      <c r="AU94" s="59"/>
      <c r="AV94" s="59"/>
    </row>
    <row r="95" spans="1:48" s="56" customFormat="1" ht="54" customHeight="1">
      <c r="A95" s="48" t="s">
        <v>183</v>
      </c>
      <c r="B95" s="52" t="s">
        <v>204</v>
      </c>
      <c r="C95" s="52" t="s">
        <v>190</v>
      </c>
      <c r="D95" s="50" t="s">
        <v>186</v>
      </c>
      <c r="E95" s="52" t="s">
        <v>371</v>
      </c>
      <c r="F95" s="50" t="s">
        <v>181</v>
      </c>
      <c r="G95" s="52" t="s">
        <v>72</v>
      </c>
      <c r="H95" s="50" t="s">
        <v>181</v>
      </c>
      <c r="I95" s="52" t="s">
        <v>163</v>
      </c>
      <c r="J95" s="52" t="s">
        <v>108</v>
      </c>
      <c r="K95" s="84">
        <v>178527.4</v>
      </c>
      <c r="L95" s="52"/>
      <c r="M95" s="52" t="s">
        <v>152</v>
      </c>
      <c r="N95" s="52" t="s">
        <v>110</v>
      </c>
      <c r="O95" s="53">
        <v>40703</v>
      </c>
      <c r="P95" s="52"/>
      <c r="Q95" s="53">
        <v>40735</v>
      </c>
      <c r="R95" s="52"/>
      <c r="S95" s="53">
        <v>40742</v>
      </c>
      <c r="T95" s="52"/>
      <c r="U95" s="53">
        <v>40743</v>
      </c>
      <c r="V95" s="52"/>
      <c r="W95" s="53">
        <v>40760</v>
      </c>
      <c r="X95" s="52"/>
      <c r="Y95" s="53">
        <v>40767</v>
      </c>
      <c r="Z95" s="52"/>
      <c r="AA95" s="53">
        <v>40778</v>
      </c>
      <c r="AB95" s="52"/>
      <c r="AC95" s="53">
        <v>40792</v>
      </c>
      <c r="AD95" s="52"/>
      <c r="AE95" s="53">
        <v>40801</v>
      </c>
      <c r="AF95" s="52"/>
      <c r="AG95" s="53">
        <v>40813</v>
      </c>
      <c r="AH95" s="52"/>
      <c r="AI95" s="53">
        <v>41255</v>
      </c>
      <c r="AJ95" s="52"/>
      <c r="AK95" s="52"/>
      <c r="AL95" s="52"/>
      <c r="AM95" s="52"/>
      <c r="AN95" s="55"/>
      <c r="AO95" s="58"/>
      <c r="AP95" s="57"/>
      <c r="AU95" s="59"/>
      <c r="AV95" s="59"/>
    </row>
    <row r="96" spans="1:48" s="56" customFormat="1" ht="66.75" customHeight="1">
      <c r="A96" s="48" t="s">
        <v>183</v>
      </c>
      <c r="B96" s="52" t="s">
        <v>204</v>
      </c>
      <c r="C96" s="52" t="s">
        <v>184</v>
      </c>
      <c r="D96" s="50" t="s">
        <v>188</v>
      </c>
      <c r="E96" s="52" t="s">
        <v>376</v>
      </c>
      <c r="F96" s="50" t="s">
        <v>181</v>
      </c>
      <c r="G96" s="52" t="s">
        <v>72</v>
      </c>
      <c r="H96" s="50" t="s">
        <v>181</v>
      </c>
      <c r="I96" s="52" t="s">
        <v>163</v>
      </c>
      <c r="J96" s="52" t="s">
        <v>108</v>
      </c>
      <c r="K96" s="84">
        <v>24255.91</v>
      </c>
      <c r="L96" s="52"/>
      <c r="M96" s="52" t="s">
        <v>152</v>
      </c>
      <c r="N96" s="52" t="s">
        <v>110</v>
      </c>
      <c r="O96" s="53">
        <v>40695</v>
      </c>
      <c r="P96" s="52"/>
      <c r="Q96" s="53">
        <v>40723</v>
      </c>
      <c r="R96" s="52"/>
      <c r="S96" s="53">
        <v>40732</v>
      </c>
      <c r="T96" s="52"/>
      <c r="U96" s="53">
        <v>40735</v>
      </c>
      <c r="V96" s="52"/>
      <c r="W96" s="53">
        <v>40766</v>
      </c>
      <c r="X96" s="52"/>
      <c r="Y96" s="53">
        <v>40773</v>
      </c>
      <c r="Z96" s="52"/>
      <c r="AA96" s="53">
        <v>40784</v>
      </c>
      <c r="AB96" s="52"/>
      <c r="AC96" s="53">
        <v>40798</v>
      </c>
      <c r="AD96" s="52"/>
      <c r="AE96" s="53">
        <v>40807</v>
      </c>
      <c r="AF96" s="52"/>
      <c r="AG96" s="53">
        <v>40829</v>
      </c>
      <c r="AH96" s="52"/>
      <c r="AI96" s="53">
        <v>41431</v>
      </c>
      <c r="AJ96" s="52"/>
      <c r="AK96" s="52"/>
      <c r="AL96" s="52"/>
      <c r="AM96" s="52"/>
      <c r="AN96" s="55"/>
      <c r="AO96" s="58"/>
      <c r="AP96" s="57"/>
      <c r="AU96" s="59"/>
      <c r="AV96" s="59"/>
    </row>
    <row r="97" spans="1:48" s="56" customFormat="1" ht="55.5" customHeight="1">
      <c r="A97" s="48" t="s">
        <v>183</v>
      </c>
      <c r="B97" s="52" t="s">
        <v>203</v>
      </c>
      <c r="C97" s="52" t="s">
        <v>249</v>
      </c>
      <c r="D97" s="50" t="s">
        <v>216</v>
      </c>
      <c r="E97" s="52" t="s">
        <v>383</v>
      </c>
      <c r="F97" s="50" t="s">
        <v>181</v>
      </c>
      <c r="G97" s="52" t="s">
        <v>72</v>
      </c>
      <c r="H97" s="50" t="s">
        <v>181</v>
      </c>
      <c r="I97" s="52" t="s">
        <v>163</v>
      </c>
      <c r="J97" s="52" t="s">
        <v>108</v>
      </c>
      <c r="K97" s="84">
        <v>239056.17</v>
      </c>
      <c r="L97" s="52"/>
      <c r="M97" s="52" t="s">
        <v>152</v>
      </c>
      <c r="N97" s="52" t="s">
        <v>110</v>
      </c>
      <c r="O97" s="53">
        <v>40952</v>
      </c>
      <c r="P97" s="52"/>
      <c r="Q97" s="53">
        <v>40966</v>
      </c>
      <c r="R97" s="52"/>
      <c r="S97" s="53">
        <v>40975</v>
      </c>
      <c r="T97" s="52"/>
      <c r="U97" s="53">
        <v>40980</v>
      </c>
      <c r="V97" s="52"/>
      <c r="W97" s="53">
        <v>41017</v>
      </c>
      <c r="X97" s="52"/>
      <c r="Y97" s="53">
        <v>41024</v>
      </c>
      <c r="Z97" s="52"/>
      <c r="AA97" s="53">
        <v>41036</v>
      </c>
      <c r="AB97" s="52"/>
      <c r="AC97" s="53">
        <v>41043</v>
      </c>
      <c r="AD97" s="52"/>
      <c r="AE97" s="53">
        <v>41054</v>
      </c>
      <c r="AF97" s="52"/>
      <c r="AG97" s="53">
        <v>41081</v>
      </c>
      <c r="AH97" s="52"/>
      <c r="AI97" s="53">
        <v>41332</v>
      </c>
      <c r="AJ97" s="52"/>
      <c r="AK97" s="52"/>
      <c r="AL97" s="52"/>
      <c r="AM97" s="52"/>
      <c r="AN97" s="55"/>
      <c r="AO97" s="58"/>
      <c r="AP97" s="57"/>
      <c r="AU97" s="59"/>
      <c r="AV97" s="59"/>
    </row>
    <row r="98" spans="1:48" s="56" customFormat="1" ht="55.5" customHeight="1">
      <c r="A98" s="48" t="s">
        <v>183</v>
      </c>
      <c r="B98" s="52" t="s">
        <v>204</v>
      </c>
      <c r="C98" s="52"/>
      <c r="D98" s="50" t="s">
        <v>185</v>
      </c>
      <c r="E98" s="52" t="s">
        <v>347</v>
      </c>
      <c r="F98" s="50" t="s">
        <v>181</v>
      </c>
      <c r="G98" s="52" t="s">
        <v>72</v>
      </c>
      <c r="H98" s="50" t="s">
        <v>181</v>
      </c>
      <c r="I98" s="52" t="s">
        <v>163</v>
      </c>
      <c r="J98" s="52" t="s">
        <v>108</v>
      </c>
      <c r="K98" s="84">
        <v>355192.15</v>
      </c>
      <c r="L98" s="52"/>
      <c r="M98" s="52" t="s">
        <v>152</v>
      </c>
      <c r="N98" s="52" t="s">
        <v>110</v>
      </c>
      <c r="O98" s="53">
        <v>41151</v>
      </c>
      <c r="P98" s="52"/>
      <c r="Q98" s="53">
        <v>41152</v>
      </c>
      <c r="R98" s="52"/>
      <c r="S98" s="53">
        <v>41178</v>
      </c>
      <c r="T98" s="52"/>
      <c r="U98" s="53">
        <v>41184</v>
      </c>
      <c r="V98" s="52"/>
      <c r="W98" s="53">
        <v>41219</v>
      </c>
      <c r="X98" s="52"/>
      <c r="Y98" s="53">
        <v>41226</v>
      </c>
      <c r="Z98" s="52"/>
      <c r="AA98" s="53">
        <v>41235</v>
      </c>
      <c r="AB98" s="52"/>
      <c r="AC98" s="53">
        <v>41242</v>
      </c>
      <c r="AD98" s="52"/>
      <c r="AE98" s="53">
        <v>41260</v>
      </c>
      <c r="AF98" s="52"/>
      <c r="AG98" s="53">
        <v>41282</v>
      </c>
      <c r="AH98" s="52"/>
      <c r="AI98" s="53">
        <v>41605</v>
      </c>
      <c r="AJ98" s="52"/>
      <c r="AK98" s="52"/>
      <c r="AL98" s="52"/>
      <c r="AM98" s="52"/>
      <c r="AN98" s="55"/>
      <c r="AO98" s="58"/>
      <c r="AP98" s="57"/>
      <c r="AU98" s="59"/>
      <c r="AV98" s="59"/>
    </row>
    <row r="99" spans="1:48" s="56" customFormat="1" ht="55.5" customHeight="1">
      <c r="A99" s="48" t="s">
        <v>183</v>
      </c>
      <c r="B99" s="52" t="s">
        <v>204</v>
      </c>
      <c r="C99" s="52" t="s">
        <v>249</v>
      </c>
      <c r="D99" s="50" t="s">
        <v>216</v>
      </c>
      <c r="E99" s="52" t="s">
        <v>366</v>
      </c>
      <c r="F99" s="50" t="s">
        <v>181</v>
      </c>
      <c r="G99" s="52" t="s">
        <v>72</v>
      </c>
      <c r="H99" s="50" t="s">
        <v>181</v>
      </c>
      <c r="I99" s="52" t="s">
        <v>163</v>
      </c>
      <c r="J99" s="52" t="s">
        <v>108</v>
      </c>
      <c r="K99" s="84">
        <v>300000</v>
      </c>
      <c r="L99" s="52"/>
      <c r="M99" s="52" t="s">
        <v>152</v>
      </c>
      <c r="N99" s="52" t="s">
        <v>110</v>
      </c>
      <c r="O99" s="53"/>
      <c r="P99" s="52"/>
      <c r="Q99" s="53"/>
      <c r="R99" s="52"/>
      <c r="S99" s="53"/>
      <c r="T99" s="52"/>
      <c r="U99" s="53"/>
      <c r="V99" s="52"/>
      <c r="W99" s="53"/>
      <c r="X99" s="52"/>
      <c r="Y99" s="53"/>
      <c r="Z99" s="52"/>
      <c r="AA99" s="53"/>
      <c r="AB99" s="52"/>
      <c r="AC99" s="53"/>
      <c r="AD99" s="52"/>
      <c r="AE99" s="53"/>
      <c r="AF99" s="52"/>
      <c r="AG99" s="53">
        <v>41281</v>
      </c>
      <c r="AH99" s="52"/>
      <c r="AI99" s="53">
        <v>41599</v>
      </c>
      <c r="AJ99" s="52"/>
      <c r="AK99" s="52"/>
      <c r="AL99" s="52"/>
      <c r="AM99" s="52"/>
      <c r="AN99" s="55"/>
      <c r="AO99" s="58"/>
      <c r="AP99" s="57"/>
      <c r="AU99" s="59"/>
      <c r="AV99" s="59"/>
    </row>
    <row r="100" spans="1:47" s="56" customFormat="1" ht="36.75" customHeight="1" thickBot="1">
      <c r="A100" s="69"/>
      <c r="B100" s="70"/>
      <c r="C100" s="70"/>
      <c r="D100" s="70"/>
      <c r="E100" s="70"/>
      <c r="F100" s="70"/>
      <c r="G100" s="70"/>
      <c r="H100" s="70"/>
      <c r="I100" s="70"/>
      <c r="J100" s="70"/>
      <c r="K100" s="84"/>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4"/>
      <c r="AO100" s="58" t="s">
        <v>105</v>
      </c>
      <c r="AP100" s="57" t="s">
        <v>86</v>
      </c>
      <c r="AU100" s="133"/>
    </row>
    <row r="101" spans="1:42" ht="56.25" customHeight="1" thickBo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20"/>
      <c r="AO101" s="38" t="s">
        <v>107</v>
      </c>
      <c r="AP101" s="38" t="s">
        <v>86</v>
      </c>
    </row>
    <row r="102" spans="1:42" ht="15.75" customHeight="1">
      <c r="A102" s="111" t="s">
        <v>121</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3"/>
      <c r="AO102" s="38"/>
      <c r="AP102" s="38" t="s">
        <v>83</v>
      </c>
    </row>
    <row r="103" spans="1:42" ht="12.75" customHeight="1">
      <c r="A103" s="114" t="s">
        <v>16</v>
      </c>
      <c r="B103" s="110" t="s">
        <v>179</v>
      </c>
      <c r="C103" s="110" t="s">
        <v>168</v>
      </c>
      <c r="D103" s="110" t="s">
        <v>118</v>
      </c>
      <c r="E103" s="110" t="s">
        <v>17</v>
      </c>
      <c r="F103" s="110" t="s">
        <v>18</v>
      </c>
      <c r="G103" s="110" t="s">
        <v>175</v>
      </c>
      <c r="H103" s="110" t="s">
        <v>122</v>
      </c>
      <c r="I103" s="110" t="s">
        <v>176</v>
      </c>
      <c r="J103" s="110" t="s">
        <v>22</v>
      </c>
      <c r="K103" s="110" t="s">
        <v>46</v>
      </c>
      <c r="L103" s="110" t="s">
        <v>155</v>
      </c>
      <c r="M103" s="110" t="s">
        <v>173</v>
      </c>
      <c r="N103" s="110" t="s">
        <v>174</v>
      </c>
      <c r="O103" s="110" t="s">
        <v>24</v>
      </c>
      <c r="P103" s="110"/>
      <c r="Q103" s="110"/>
      <c r="R103" s="110"/>
      <c r="S103" s="110"/>
      <c r="T103" s="110"/>
      <c r="U103" s="110" t="s">
        <v>47</v>
      </c>
      <c r="V103" s="110" t="s">
        <v>48</v>
      </c>
      <c r="W103" s="110" t="s">
        <v>49</v>
      </c>
      <c r="X103" s="110" t="s">
        <v>50</v>
      </c>
      <c r="Y103" s="115" t="s">
        <v>1</v>
      </c>
      <c r="AO103" s="38"/>
      <c r="AP103" s="38" t="s">
        <v>83</v>
      </c>
    </row>
    <row r="104" spans="1:42" ht="35.25" customHeight="1">
      <c r="A104" s="114"/>
      <c r="B104" s="110"/>
      <c r="C104" s="110"/>
      <c r="D104" s="110"/>
      <c r="E104" s="110"/>
      <c r="F104" s="110"/>
      <c r="G104" s="110"/>
      <c r="H104" s="110"/>
      <c r="I104" s="110"/>
      <c r="J104" s="110"/>
      <c r="K104" s="110"/>
      <c r="L104" s="110"/>
      <c r="M104" s="110"/>
      <c r="N104" s="110"/>
      <c r="O104" s="110" t="s">
        <v>51</v>
      </c>
      <c r="P104" s="110"/>
      <c r="Q104" s="110" t="s">
        <v>52</v>
      </c>
      <c r="R104" s="110"/>
      <c r="S104" s="110" t="s">
        <v>53</v>
      </c>
      <c r="T104" s="110"/>
      <c r="U104" s="110"/>
      <c r="V104" s="110"/>
      <c r="W104" s="110"/>
      <c r="X104" s="110"/>
      <c r="Y104" s="115"/>
      <c r="AO104" s="38" t="s">
        <v>108</v>
      </c>
      <c r="AP104" s="38" t="s">
        <v>83</v>
      </c>
    </row>
    <row r="105" spans="1:42" ht="24.75" customHeight="1">
      <c r="A105" s="114"/>
      <c r="B105" s="110"/>
      <c r="C105" s="110"/>
      <c r="D105" s="110"/>
      <c r="E105" s="110"/>
      <c r="F105" s="110"/>
      <c r="G105" s="110"/>
      <c r="H105" s="110"/>
      <c r="I105" s="110"/>
      <c r="J105" s="110"/>
      <c r="K105" s="110"/>
      <c r="L105" s="110"/>
      <c r="M105" s="110"/>
      <c r="N105" s="110"/>
      <c r="O105" s="47" t="s">
        <v>35</v>
      </c>
      <c r="P105" s="47" t="s">
        <v>36</v>
      </c>
      <c r="Q105" s="47" t="s">
        <v>35</v>
      </c>
      <c r="R105" s="47" t="s">
        <v>36</v>
      </c>
      <c r="S105" s="47" t="s">
        <v>35</v>
      </c>
      <c r="T105" s="47" t="s">
        <v>36</v>
      </c>
      <c r="U105" s="110"/>
      <c r="V105" s="110"/>
      <c r="W105" s="110"/>
      <c r="X105" s="110"/>
      <c r="Y105" s="115"/>
      <c r="AO105" s="38" t="s">
        <v>108</v>
      </c>
      <c r="AP105" s="38" t="s">
        <v>93</v>
      </c>
    </row>
    <row r="106" spans="1:42" ht="87" customHeight="1" hidden="1">
      <c r="A106" s="31"/>
      <c r="B106" s="32"/>
      <c r="C106" s="32"/>
      <c r="D106" s="32"/>
      <c r="E106" s="32"/>
      <c r="F106" s="32"/>
      <c r="G106" s="32"/>
      <c r="H106" s="32"/>
      <c r="I106" s="32"/>
      <c r="J106" s="40"/>
      <c r="K106" s="32"/>
      <c r="L106" s="32"/>
      <c r="M106" s="32"/>
      <c r="N106" s="32"/>
      <c r="O106" s="39"/>
      <c r="P106" s="43"/>
      <c r="Q106" s="39"/>
      <c r="R106" s="39"/>
      <c r="S106" s="39"/>
      <c r="T106" s="39"/>
      <c r="U106" s="32"/>
      <c r="V106" s="39"/>
      <c r="W106" s="39"/>
      <c r="X106" s="32"/>
      <c r="Y106" s="33"/>
      <c r="AO106" s="38" t="s">
        <v>164</v>
      </c>
      <c r="AP106" s="38" t="s">
        <v>93</v>
      </c>
    </row>
    <row r="107" spans="1:42" ht="83.25" customHeight="1" hidden="1">
      <c r="A107" s="31"/>
      <c r="B107" s="32"/>
      <c r="C107" s="32"/>
      <c r="D107" s="32"/>
      <c r="E107" s="32"/>
      <c r="F107" s="32"/>
      <c r="G107" s="32"/>
      <c r="H107" s="32"/>
      <c r="I107" s="32"/>
      <c r="J107" s="40"/>
      <c r="K107" s="32"/>
      <c r="L107" s="32"/>
      <c r="M107" s="32"/>
      <c r="N107" s="32"/>
      <c r="O107" s="39"/>
      <c r="P107" s="43"/>
      <c r="Q107" s="39"/>
      <c r="R107" s="39"/>
      <c r="S107" s="39"/>
      <c r="T107" s="39"/>
      <c r="U107" s="32"/>
      <c r="V107" s="39"/>
      <c r="W107" s="39"/>
      <c r="X107" s="32"/>
      <c r="Y107" s="33"/>
      <c r="AO107" s="38"/>
      <c r="AP107" s="38"/>
    </row>
    <row r="108" spans="1:42" ht="100.5" customHeight="1" hidden="1">
      <c r="A108" s="31"/>
      <c r="B108" s="32"/>
      <c r="C108" s="32"/>
      <c r="D108" s="32"/>
      <c r="E108" s="32"/>
      <c r="F108" s="32"/>
      <c r="G108" s="32"/>
      <c r="H108" s="32"/>
      <c r="I108" s="32"/>
      <c r="J108" s="40"/>
      <c r="K108" s="32"/>
      <c r="L108" s="32"/>
      <c r="M108" s="32"/>
      <c r="N108" s="32"/>
      <c r="O108" s="39"/>
      <c r="P108" s="43"/>
      <c r="Q108" s="39"/>
      <c r="R108" s="39"/>
      <c r="S108" s="39"/>
      <c r="T108" s="39"/>
      <c r="U108" s="32"/>
      <c r="V108" s="39"/>
      <c r="W108" s="39"/>
      <c r="X108" s="32"/>
      <c r="Y108" s="33"/>
      <c r="AO108" s="38" t="s">
        <v>137</v>
      </c>
      <c r="AP108" s="38" t="s">
        <v>93</v>
      </c>
    </row>
    <row r="109" spans="1:42" s="56" customFormat="1" ht="100.5" customHeight="1">
      <c r="A109" s="48" t="s">
        <v>183</v>
      </c>
      <c r="B109" s="52" t="s">
        <v>289</v>
      </c>
      <c r="C109" s="52" t="s">
        <v>267</v>
      </c>
      <c r="D109" s="50" t="s">
        <v>216</v>
      </c>
      <c r="E109" s="52" t="s">
        <v>292</v>
      </c>
      <c r="F109" s="50" t="s">
        <v>181</v>
      </c>
      <c r="G109" s="50" t="s">
        <v>177</v>
      </c>
      <c r="H109" s="52"/>
      <c r="I109" s="52" t="s">
        <v>108</v>
      </c>
      <c r="J109" s="84">
        <v>48511.81</v>
      </c>
      <c r="K109" s="50">
        <v>1</v>
      </c>
      <c r="L109" s="52"/>
      <c r="M109" s="52" t="s">
        <v>152</v>
      </c>
      <c r="N109" s="52" t="s">
        <v>110</v>
      </c>
      <c r="O109" s="53">
        <v>40966</v>
      </c>
      <c r="P109" s="54"/>
      <c r="Q109" s="53">
        <v>40951</v>
      </c>
      <c r="R109" s="52"/>
      <c r="S109" s="53">
        <v>41199</v>
      </c>
      <c r="T109" s="52"/>
      <c r="U109" s="52"/>
      <c r="V109" s="53"/>
      <c r="W109" s="53"/>
      <c r="X109" s="52"/>
      <c r="Y109" s="55"/>
      <c r="AO109" s="57"/>
      <c r="AP109" s="57"/>
    </row>
    <row r="110" spans="1:42" s="56" customFormat="1" ht="100.5" customHeight="1">
      <c r="A110" s="48" t="s">
        <v>183</v>
      </c>
      <c r="B110" s="52" t="s">
        <v>289</v>
      </c>
      <c r="C110" s="52" t="s">
        <v>290</v>
      </c>
      <c r="D110" s="50" t="s">
        <v>189</v>
      </c>
      <c r="E110" s="52" t="s">
        <v>291</v>
      </c>
      <c r="F110" s="50" t="s">
        <v>181</v>
      </c>
      <c r="G110" s="50" t="s">
        <v>177</v>
      </c>
      <c r="H110" s="52"/>
      <c r="I110" s="52" t="s">
        <v>108</v>
      </c>
      <c r="J110" s="84">
        <v>76232.84</v>
      </c>
      <c r="K110" s="50">
        <v>1</v>
      </c>
      <c r="L110" s="52"/>
      <c r="M110" s="52" t="s">
        <v>152</v>
      </c>
      <c r="N110" s="52" t="s">
        <v>110</v>
      </c>
      <c r="O110" s="53"/>
      <c r="P110" s="54"/>
      <c r="Q110" s="53">
        <v>40892</v>
      </c>
      <c r="R110" s="53"/>
      <c r="S110" s="53">
        <v>41320</v>
      </c>
      <c r="T110" s="53"/>
      <c r="U110" s="52"/>
      <c r="V110" s="53"/>
      <c r="W110" s="53"/>
      <c r="X110" s="52"/>
      <c r="Y110" s="55"/>
      <c r="AO110" s="57"/>
      <c r="AP110" s="57"/>
    </row>
    <row r="111" spans="1:42" s="56" customFormat="1" ht="100.5" customHeight="1">
      <c r="A111" s="48" t="s">
        <v>183</v>
      </c>
      <c r="B111" s="52" t="s">
        <v>289</v>
      </c>
      <c r="C111" s="52" t="s">
        <v>293</v>
      </c>
      <c r="D111" s="50" t="s">
        <v>185</v>
      </c>
      <c r="E111" s="52" t="s">
        <v>294</v>
      </c>
      <c r="F111" s="50" t="s">
        <v>181</v>
      </c>
      <c r="G111" s="50" t="s">
        <v>177</v>
      </c>
      <c r="H111" s="52"/>
      <c r="I111" s="52" t="s">
        <v>108</v>
      </c>
      <c r="J111" s="84">
        <v>56597.11</v>
      </c>
      <c r="K111" s="50">
        <v>1</v>
      </c>
      <c r="L111" s="52"/>
      <c r="M111" s="52" t="s">
        <v>152</v>
      </c>
      <c r="N111" s="52" t="s">
        <v>110</v>
      </c>
      <c r="O111" s="53">
        <v>41037</v>
      </c>
      <c r="P111" s="54"/>
      <c r="Q111" s="53">
        <v>41058</v>
      </c>
      <c r="R111" s="53"/>
      <c r="S111" s="53">
        <v>41346</v>
      </c>
      <c r="T111" s="53"/>
      <c r="U111" s="52"/>
      <c r="V111" s="53"/>
      <c r="W111" s="53"/>
      <c r="X111" s="52"/>
      <c r="Y111" s="55"/>
      <c r="AO111" s="57"/>
      <c r="AP111" s="57"/>
    </row>
    <row r="112" spans="1:42" s="56" customFormat="1" ht="100.5" customHeight="1">
      <c r="A112" s="48" t="s">
        <v>183</v>
      </c>
      <c r="B112" s="52" t="s">
        <v>289</v>
      </c>
      <c r="C112" s="52" t="s">
        <v>271</v>
      </c>
      <c r="D112" s="50" t="s">
        <v>187</v>
      </c>
      <c r="E112" s="52" t="s">
        <v>295</v>
      </c>
      <c r="F112" s="50" t="s">
        <v>181</v>
      </c>
      <c r="G112" s="50" t="s">
        <v>177</v>
      </c>
      <c r="H112" s="52"/>
      <c r="I112" s="52" t="s">
        <v>108</v>
      </c>
      <c r="J112" s="84">
        <v>72767.71</v>
      </c>
      <c r="K112" s="50">
        <v>1</v>
      </c>
      <c r="L112" s="52"/>
      <c r="M112" s="52" t="s">
        <v>152</v>
      </c>
      <c r="N112" s="52" t="s">
        <v>110</v>
      </c>
      <c r="O112" s="53">
        <v>40980</v>
      </c>
      <c r="P112" s="54"/>
      <c r="Q112" s="53">
        <v>41015</v>
      </c>
      <c r="R112" s="53"/>
      <c r="S112" s="53">
        <v>41339</v>
      </c>
      <c r="T112" s="53"/>
      <c r="U112" s="52"/>
      <c r="V112" s="53"/>
      <c r="W112" s="53"/>
      <c r="X112" s="52"/>
      <c r="Y112" s="55"/>
      <c r="AO112" s="57"/>
      <c r="AP112" s="57"/>
    </row>
    <row r="113" spans="1:42" s="56" customFormat="1" ht="100.5" customHeight="1">
      <c r="A113" s="48" t="s">
        <v>183</v>
      </c>
      <c r="B113" s="52" t="s">
        <v>289</v>
      </c>
      <c r="C113" s="52" t="s">
        <v>273</v>
      </c>
      <c r="D113" s="50" t="s">
        <v>189</v>
      </c>
      <c r="E113" s="52" t="s">
        <v>296</v>
      </c>
      <c r="F113" s="50" t="s">
        <v>181</v>
      </c>
      <c r="G113" s="50" t="s">
        <v>177</v>
      </c>
      <c r="H113" s="52"/>
      <c r="I113" s="52" t="s">
        <v>108</v>
      </c>
      <c r="J113" s="84">
        <v>48511.82</v>
      </c>
      <c r="K113" s="50">
        <v>1</v>
      </c>
      <c r="L113" s="52"/>
      <c r="M113" s="52" t="s">
        <v>152</v>
      </c>
      <c r="N113" s="52" t="s">
        <v>110</v>
      </c>
      <c r="O113" s="53">
        <v>40961</v>
      </c>
      <c r="P113" s="54"/>
      <c r="Q113" s="53">
        <v>40990</v>
      </c>
      <c r="R113" s="53"/>
      <c r="S113" s="53">
        <v>41229</v>
      </c>
      <c r="T113" s="53"/>
      <c r="U113" s="52"/>
      <c r="V113" s="53"/>
      <c r="W113" s="53"/>
      <c r="X113" s="52"/>
      <c r="Y113" s="55"/>
      <c r="AO113" s="57"/>
      <c r="AP113" s="57"/>
    </row>
    <row r="114" spans="1:42" s="56" customFormat="1" ht="100.5" customHeight="1">
      <c r="A114" s="48" t="s">
        <v>183</v>
      </c>
      <c r="B114" s="52" t="s">
        <v>289</v>
      </c>
      <c r="C114" s="52" t="s">
        <v>274</v>
      </c>
      <c r="D114" s="50" t="s">
        <v>216</v>
      </c>
      <c r="E114" s="52" t="s">
        <v>298</v>
      </c>
      <c r="F114" s="50" t="s">
        <v>181</v>
      </c>
      <c r="G114" s="50" t="s">
        <v>177</v>
      </c>
      <c r="H114" s="52"/>
      <c r="I114" s="52" t="s">
        <v>108</v>
      </c>
      <c r="J114" s="84">
        <v>48511.81</v>
      </c>
      <c r="K114" s="50">
        <v>1</v>
      </c>
      <c r="L114" s="52"/>
      <c r="M114" s="52" t="s">
        <v>152</v>
      </c>
      <c r="N114" s="52" t="s">
        <v>110</v>
      </c>
      <c r="O114" s="53">
        <v>40968</v>
      </c>
      <c r="P114" s="54"/>
      <c r="Q114" s="53">
        <v>40994</v>
      </c>
      <c r="R114" s="53"/>
      <c r="S114" s="53">
        <v>41255</v>
      </c>
      <c r="T114" s="53"/>
      <c r="U114" s="52"/>
      <c r="V114" s="53"/>
      <c r="W114" s="53"/>
      <c r="X114" s="52"/>
      <c r="Y114" s="55"/>
      <c r="AO114" s="57"/>
      <c r="AP114" s="57"/>
    </row>
    <row r="115" spans="1:42" s="56" customFormat="1" ht="100.5" customHeight="1">
      <c r="A115" s="48" t="s">
        <v>183</v>
      </c>
      <c r="B115" s="52" t="s">
        <v>289</v>
      </c>
      <c r="C115" s="52" t="s">
        <v>275</v>
      </c>
      <c r="D115" s="50" t="s">
        <v>357</v>
      </c>
      <c r="E115" s="52" t="s">
        <v>297</v>
      </c>
      <c r="F115" s="50" t="s">
        <v>181</v>
      </c>
      <c r="G115" s="50" t="s">
        <v>177</v>
      </c>
      <c r="H115" s="52"/>
      <c r="I115" s="52" t="s">
        <v>108</v>
      </c>
      <c r="J115" s="84">
        <v>48511.81</v>
      </c>
      <c r="K115" s="50">
        <v>1</v>
      </c>
      <c r="L115" s="52"/>
      <c r="M115" s="52" t="s">
        <v>152</v>
      </c>
      <c r="N115" s="52" t="s">
        <v>110</v>
      </c>
      <c r="O115" s="53">
        <v>41016</v>
      </c>
      <c r="P115" s="54"/>
      <c r="Q115" s="53">
        <v>41052</v>
      </c>
      <c r="R115" s="53"/>
      <c r="S115" s="53">
        <v>41282</v>
      </c>
      <c r="T115" s="53"/>
      <c r="U115" s="52"/>
      <c r="V115" s="53"/>
      <c r="W115" s="53"/>
      <c r="X115" s="52"/>
      <c r="Y115" s="55"/>
      <c r="AO115" s="57"/>
      <c r="AP115" s="57"/>
    </row>
    <row r="116" spans="1:42" s="56" customFormat="1" ht="100.5" customHeight="1">
      <c r="A116" s="48" t="s">
        <v>183</v>
      </c>
      <c r="B116" s="52" t="s">
        <v>289</v>
      </c>
      <c r="C116" s="52" t="s">
        <v>299</v>
      </c>
      <c r="D116" s="50" t="s">
        <v>358</v>
      </c>
      <c r="E116" s="52" t="s">
        <v>300</v>
      </c>
      <c r="F116" s="50" t="s">
        <v>181</v>
      </c>
      <c r="G116" s="50" t="s">
        <v>177</v>
      </c>
      <c r="H116" s="52"/>
      <c r="I116" s="52" t="s">
        <v>108</v>
      </c>
      <c r="J116" s="84">
        <v>40426.51</v>
      </c>
      <c r="K116" s="50">
        <v>1</v>
      </c>
      <c r="L116" s="52"/>
      <c r="M116" s="52" t="s">
        <v>152</v>
      </c>
      <c r="N116" s="52" t="s">
        <v>110</v>
      </c>
      <c r="O116" s="53">
        <v>41124</v>
      </c>
      <c r="P116" s="54"/>
      <c r="Q116" s="53">
        <v>41135</v>
      </c>
      <c r="R116" s="53"/>
      <c r="S116" s="53">
        <v>41373</v>
      </c>
      <c r="T116" s="53"/>
      <c r="U116" s="52"/>
      <c r="V116" s="53"/>
      <c r="W116" s="53"/>
      <c r="X116" s="52"/>
      <c r="Y116" s="55"/>
      <c r="AO116" s="57"/>
      <c r="AP116" s="57"/>
    </row>
    <row r="117" spans="1:42" s="56" customFormat="1" ht="100.5" customHeight="1">
      <c r="A117" s="48" t="s">
        <v>183</v>
      </c>
      <c r="B117" s="52" t="s">
        <v>289</v>
      </c>
      <c r="C117" s="52" t="s">
        <v>301</v>
      </c>
      <c r="D117" s="50" t="s">
        <v>186</v>
      </c>
      <c r="E117" s="52" t="s">
        <v>372</v>
      </c>
      <c r="F117" s="50" t="s">
        <v>181</v>
      </c>
      <c r="G117" s="50" t="s">
        <v>177</v>
      </c>
      <c r="H117" s="52"/>
      <c r="I117" s="52" t="s">
        <v>108</v>
      </c>
      <c r="J117" s="84">
        <v>48511.81</v>
      </c>
      <c r="K117" s="50">
        <v>1</v>
      </c>
      <c r="L117" s="52"/>
      <c r="M117" s="52" t="s">
        <v>152</v>
      </c>
      <c r="N117" s="52" t="s">
        <v>110</v>
      </c>
      <c r="O117" s="53">
        <v>41145</v>
      </c>
      <c r="P117" s="54"/>
      <c r="Q117" s="53">
        <v>41156</v>
      </c>
      <c r="R117" s="53"/>
      <c r="S117" s="53">
        <v>41411</v>
      </c>
      <c r="T117" s="53"/>
      <c r="U117" s="52"/>
      <c r="V117" s="53"/>
      <c r="W117" s="53"/>
      <c r="X117" s="52"/>
      <c r="Y117" s="55"/>
      <c r="AO117" s="57"/>
      <c r="AP117" s="57"/>
    </row>
    <row r="118" spans="1:42" s="56" customFormat="1" ht="100.5" customHeight="1">
      <c r="A118" s="48" t="s">
        <v>183</v>
      </c>
      <c r="B118" s="52" t="s">
        <v>289</v>
      </c>
      <c r="C118" s="52" t="s">
        <v>280</v>
      </c>
      <c r="D118" s="50" t="s">
        <v>357</v>
      </c>
      <c r="E118" s="52" t="s">
        <v>373</v>
      </c>
      <c r="F118" s="50" t="s">
        <v>181</v>
      </c>
      <c r="G118" s="50" t="s">
        <v>177</v>
      </c>
      <c r="H118" s="52"/>
      <c r="I118" s="52" t="s">
        <v>108</v>
      </c>
      <c r="J118" s="84">
        <v>40426.56</v>
      </c>
      <c r="K118" s="50">
        <v>1</v>
      </c>
      <c r="L118" s="52"/>
      <c r="M118" s="52" t="s">
        <v>152</v>
      </c>
      <c r="N118" s="52" t="s">
        <v>110</v>
      </c>
      <c r="O118" s="53">
        <v>41031</v>
      </c>
      <c r="P118" s="54"/>
      <c r="Q118" s="53">
        <v>41059</v>
      </c>
      <c r="R118" s="53"/>
      <c r="S118" s="53">
        <v>41291</v>
      </c>
      <c r="T118" s="53"/>
      <c r="U118" s="52"/>
      <c r="V118" s="53"/>
      <c r="W118" s="53"/>
      <c r="X118" s="52"/>
      <c r="Y118" s="55"/>
      <c r="AO118" s="57"/>
      <c r="AP118" s="57"/>
    </row>
    <row r="119" spans="1:42" s="56" customFormat="1" ht="100.5" customHeight="1">
      <c r="A119" s="48" t="s">
        <v>183</v>
      </c>
      <c r="B119" s="52" t="s">
        <v>289</v>
      </c>
      <c r="C119" s="52" t="s">
        <v>302</v>
      </c>
      <c r="D119" s="50" t="s">
        <v>358</v>
      </c>
      <c r="E119" s="52" t="s">
        <v>374</v>
      </c>
      <c r="F119" s="50" t="s">
        <v>181</v>
      </c>
      <c r="G119" s="50" t="s">
        <v>177</v>
      </c>
      <c r="H119" s="52"/>
      <c r="I119" s="52" t="s">
        <v>108</v>
      </c>
      <c r="J119" s="84">
        <v>48511.81</v>
      </c>
      <c r="K119" s="50">
        <v>1</v>
      </c>
      <c r="L119" s="52"/>
      <c r="M119" s="52" t="s">
        <v>152</v>
      </c>
      <c r="N119" s="52" t="s">
        <v>110</v>
      </c>
      <c r="O119" s="53">
        <v>41064</v>
      </c>
      <c r="P119" s="54"/>
      <c r="Q119" s="53">
        <v>41073</v>
      </c>
      <c r="R119" s="53"/>
      <c r="S119" s="53">
        <v>41327</v>
      </c>
      <c r="T119" s="53"/>
      <c r="U119" s="52"/>
      <c r="V119" s="53"/>
      <c r="W119" s="53"/>
      <c r="X119" s="52"/>
      <c r="Y119" s="55"/>
      <c r="AO119" s="57"/>
      <c r="AP119" s="57"/>
    </row>
    <row r="120" spans="1:42" s="56" customFormat="1" ht="100.5" customHeight="1">
      <c r="A120" s="48" t="s">
        <v>183</v>
      </c>
      <c r="B120" s="52" t="s">
        <v>289</v>
      </c>
      <c r="C120" s="52" t="s">
        <v>286</v>
      </c>
      <c r="D120" s="50" t="s">
        <v>189</v>
      </c>
      <c r="E120" s="52" t="s">
        <v>303</v>
      </c>
      <c r="F120" s="50" t="s">
        <v>181</v>
      </c>
      <c r="G120" s="50" t="s">
        <v>177</v>
      </c>
      <c r="H120" s="52"/>
      <c r="I120" s="52" t="s">
        <v>108</v>
      </c>
      <c r="J120" s="84">
        <v>40426.56</v>
      </c>
      <c r="K120" s="50">
        <v>1</v>
      </c>
      <c r="L120" s="52"/>
      <c r="M120" s="52" t="s">
        <v>152</v>
      </c>
      <c r="N120" s="52" t="s">
        <v>110</v>
      </c>
      <c r="O120" s="53">
        <v>41276</v>
      </c>
      <c r="P120" s="54"/>
      <c r="Q120" s="53">
        <v>41285</v>
      </c>
      <c r="R120" s="53"/>
      <c r="S120" s="53">
        <v>41526</v>
      </c>
      <c r="T120" s="53"/>
      <c r="U120" s="52"/>
      <c r="V120" s="53"/>
      <c r="W120" s="53"/>
      <c r="X120" s="52"/>
      <c r="Y120" s="55"/>
      <c r="AO120" s="57"/>
      <c r="AP120" s="57"/>
    </row>
    <row r="121" spans="1:42" s="56" customFormat="1" ht="100.5" customHeight="1">
      <c r="A121" s="48" t="s">
        <v>183</v>
      </c>
      <c r="B121" s="52" t="s">
        <v>289</v>
      </c>
      <c r="C121" s="52" t="s">
        <v>304</v>
      </c>
      <c r="D121" s="50" t="s">
        <v>189</v>
      </c>
      <c r="E121" s="52" t="s">
        <v>305</v>
      </c>
      <c r="F121" s="50" t="s">
        <v>181</v>
      </c>
      <c r="G121" s="50" t="s">
        <v>177</v>
      </c>
      <c r="H121" s="52"/>
      <c r="I121" s="52" t="s">
        <v>108</v>
      </c>
      <c r="J121" s="84">
        <v>40426.52</v>
      </c>
      <c r="K121" s="50">
        <v>1</v>
      </c>
      <c r="L121" s="52"/>
      <c r="M121" s="52" t="s">
        <v>152</v>
      </c>
      <c r="N121" s="52" t="s">
        <v>110</v>
      </c>
      <c r="O121" s="53">
        <v>41276</v>
      </c>
      <c r="P121" s="54"/>
      <c r="Q121" s="53">
        <v>41285</v>
      </c>
      <c r="R121" s="53"/>
      <c r="S121" s="53">
        <v>41522</v>
      </c>
      <c r="T121" s="53"/>
      <c r="U121" s="52"/>
      <c r="V121" s="53"/>
      <c r="W121" s="53"/>
      <c r="X121" s="52"/>
      <c r="Y121" s="55"/>
      <c r="AO121" s="57"/>
      <c r="AP121" s="57"/>
    </row>
    <row r="122" spans="1:42" s="56" customFormat="1" ht="100.5" customHeight="1">
      <c r="A122" s="48" t="s">
        <v>183</v>
      </c>
      <c r="B122" s="52" t="s">
        <v>289</v>
      </c>
      <c r="C122" s="52" t="s">
        <v>285</v>
      </c>
      <c r="D122" s="50" t="s">
        <v>188</v>
      </c>
      <c r="E122" s="52" t="s">
        <v>375</v>
      </c>
      <c r="F122" s="50" t="s">
        <v>181</v>
      </c>
      <c r="G122" s="50" t="s">
        <v>177</v>
      </c>
      <c r="H122" s="52"/>
      <c r="I122" s="52" t="s">
        <v>108</v>
      </c>
      <c r="J122" s="84">
        <v>48511.81</v>
      </c>
      <c r="K122" s="50">
        <v>2</v>
      </c>
      <c r="L122" s="52"/>
      <c r="M122" s="52" t="s">
        <v>152</v>
      </c>
      <c r="N122" s="52" t="s">
        <v>110</v>
      </c>
      <c r="O122" s="53">
        <v>41334</v>
      </c>
      <c r="P122" s="54"/>
      <c r="Q122" s="53">
        <v>41345</v>
      </c>
      <c r="R122" s="53"/>
      <c r="S122" s="53">
        <v>41589</v>
      </c>
      <c r="T122" s="53"/>
      <c r="U122" s="52"/>
      <c r="V122" s="53"/>
      <c r="W122" s="53"/>
      <c r="X122" s="52"/>
      <c r="Y122" s="55"/>
      <c r="AO122" s="57"/>
      <c r="AP122" s="57"/>
    </row>
    <row r="123" spans="1:42" s="56" customFormat="1" ht="41.25" customHeight="1">
      <c r="A123" s="48" t="s">
        <v>183</v>
      </c>
      <c r="B123" s="52" t="s">
        <v>203</v>
      </c>
      <c r="C123" s="52" t="s">
        <v>249</v>
      </c>
      <c r="D123" s="50" t="s">
        <v>216</v>
      </c>
      <c r="E123" s="52" t="s">
        <v>314</v>
      </c>
      <c r="F123" s="50" t="s">
        <v>181</v>
      </c>
      <c r="G123" s="50" t="s">
        <v>177</v>
      </c>
      <c r="H123" s="52"/>
      <c r="I123" s="52" t="s">
        <v>108</v>
      </c>
      <c r="J123" s="84">
        <v>28000</v>
      </c>
      <c r="K123" s="50">
        <v>1</v>
      </c>
      <c r="L123" s="52"/>
      <c r="M123" s="52" t="s">
        <v>152</v>
      </c>
      <c r="N123" s="52" t="s">
        <v>110</v>
      </c>
      <c r="O123" s="53"/>
      <c r="P123" s="54"/>
      <c r="Q123" s="53"/>
      <c r="R123" s="52"/>
      <c r="S123" s="53">
        <v>40203</v>
      </c>
      <c r="T123" s="52"/>
      <c r="U123" s="52"/>
      <c r="V123" s="53"/>
      <c r="W123" s="53"/>
      <c r="X123" s="52"/>
      <c r="Y123" s="55"/>
      <c r="AO123" s="57"/>
      <c r="AP123" s="57"/>
    </row>
    <row r="124" spans="1:42" s="56" customFormat="1" ht="102.75" customHeight="1">
      <c r="A124" s="48" t="s">
        <v>183</v>
      </c>
      <c r="B124" s="52" t="s">
        <v>203</v>
      </c>
      <c r="C124" s="52" t="s">
        <v>315</v>
      </c>
      <c r="D124" s="50" t="s">
        <v>232</v>
      </c>
      <c r="E124" s="52" t="s">
        <v>250</v>
      </c>
      <c r="F124" s="50" t="s">
        <v>181</v>
      </c>
      <c r="G124" s="50" t="s">
        <v>177</v>
      </c>
      <c r="H124" s="52"/>
      <c r="I124" s="52" t="s">
        <v>108</v>
      </c>
      <c r="J124" s="84">
        <v>30000</v>
      </c>
      <c r="K124" s="50">
        <v>1</v>
      </c>
      <c r="L124" s="52"/>
      <c r="M124" s="52" t="s">
        <v>152</v>
      </c>
      <c r="N124" s="52" t="s">
        <v>116</v>
      </c>
      <c r="O124" s="53">
        <v>40640</v>
      </c>
      <c r="P124" s="54"/>
      <c r="Q124" s="53">
        <v>40788</v>
      </c>
      <c r="R124" s="52"/>
      <c r="S124" s="53">
        <v>40976</v>
      </c>
      <c r="T124" s="52"/>
      <c r="U124" s="52"/>
      <c r="V124" s="53"/>
      <c r="W124" s="53"/>
      <c r="X124" s="52"/>
      <c r="Y124" s="55"/>
      <c r="AO124" s="57"/>
      <c r="AP124" s="57"/>
    </row>
    <row r="125" spans="1:42" s="56" customFormat="1" ht="42" customHeight="1">
      <c r="A125" s="48" t="s">
        <v>183</v>
      </c>
      <c r="B125" s="52" t="s">
        <v>203</v>
      </c>
      <c r="C125" s="52" t="s">
        <v>205</v>
      </c>
      <c r="D125" s="50" t="s">
        <v>185</v>
      </c>
      <c r="E125" s="52" t="s">
        <v>206</v>
      </c>
      <c r="F125" s="50" t="s">
        <v>181</v>
      </c>
      <c r="G125" s="50" t="s">
        <v>177</v>
      </c>
      <c r="H125" s="52"/>
      <c r="I125" s="52" t="s">
        <v>108</v>
      </c>
      <c r="J125" s="84">
        <v>3167</v>
      </c>
      <c r="K125" s="50">
        <v>1</v>
      </c>
      <c r="L125" s="52"/>
      <c r="M125" s="52" t="s">
        <v>152</v>
      </c>
      <c r="N125" s="52" t="s">
        <v>111</v>
      </c>
      <c r="O125" s="53">
        <v>40590</v>
      </c>
      <c r="P125" s="54"/>
      <c r="Q125" s="53">
        <v>40658</v>
      </c>
      <c r="R125" s="52"/>
      <c r="S125" s="53">
        <v>40924</v>
      </c>
      <c r="T125" s="52"/>
      <c r="U125" s="52"/>
      <c r="V125" s="53"/>
      <c r="W125" s="53"/>
      <c r="X125" s="52"/>
      <c r="Y125" s="55"/>
      <c r="AO125" s="57"/>
      <c r="AP125" s="57"/>
    </row>
    <row r="126" spans="1:42" s="56" customFormat="1" ht="42" customHeight="1">
      <c r="A126" s="48" t="s">
        <v>183</v>
      </c>
      <c r="B126" s="52" t="s">
        <v>203</v>
      </c>
      <c r="C126" s="52" t="s">
        <v>205</v>
      </c>
      <c r="D126" s="50" t="s">
        <v>185</v>
      </c>
      <c r="E126" s="52" t="s">
        <v>318</v>
      </c>
      <c r="F126" s="50" t="s">
        <v>181</v>
      </c>
      <c r="G126" s="50" t="s">
        <v>177</v>
      </c>
      <c r="H126" s="52"/>
      <c r="I126" s="52" t="s">
        <v>108</v>
      </c>
      <c r="J126" s="84">
        <v>27194.35</v>
      </c>
      <c r="K126" s="134"/>
      <c r="L126" s="52"/>
      <c r="M126" s="52" t="s">
        <v>152</v>
      </c>
      <c r="N126" s="52" t="s">
        <v>111</v>
      </c>
      <c r="O126" s="53">
        <v>40590</v>
      </c>
      <c r="P126" s="54"/>
      <c r="Q126" s="53">
        <v>40658</v>
      </c>
      <c r="R126" s="52"/>
      <c r="S126" s="53">
        <v>40924</v>
      </c>
      <c r="T126" s="52"/>
      <c r="U126" s="52"/>
      <c r="V126" s="53"/>
      <c r="W126" s="53"/>
      <c r="X126" s="52"/>
      <c r="Y126" s="55"/>
      <c r="AO126" s="57"/>
      <c r="AP126" s="57"/>
    </row>
    <row r="127" spans="1:42" s="56" customFormat="1" ht="41.25" customHeight="1">
      <c r="A127" s="48" t="s">
        <v>183</v>
      </c>
      <c r="B127" s="52" t="s">
        <v>203</v>
      </c>
      <c r="C127" s="52" t="s">
        <v>359</v>
      </c>
      <c r="D127" s="50" t="s">
        <v>357</v>
      </c>
      <c r="E127" s="52" t="s">
        <v>319</v>
      </c>
      <c r="F127" s="50" t="s">
        <v>181</v>
      </c>
      <c r="G127" s="50" t="s">
        <v>177</v>
      </c>
      <c r="H127" s="52"/>
      <c r="I127" s="52" t="s">
        <v>108</v>
      </c>
      <c r="J127" s="84">
        <v>27442.02</v>
      </c>
      <c r="K127" s="50">
        <v>1</v>
      </c>
      <c r="L127" s="52"/>
      <c r="M127" s="52" t="s">
        <v>152</v>
      </c>
      <c r="N127" s="52" t="s">
        <v>110</v>
      </c>
      <c r="O127" s="53">
        <v>40681</v>
      </c>
      <c r="P127" s="54"/>
      <c r="Q127" s="53">
        <v>40940</v>
      </c>
      <c r="R127" s="52"/>
      <c r="S127" s="53">
        <v>41122</v>
      </c>
      <c r="T127" s="52"/>
      <c r="U127" s="52"/>
      <c r="V127" s="53"/>
      <c r="W127" s="53"/>
      <c r="X127" s="52"/>
      <c r="Y127" s="55"/>
      <c r="AO127" s="57"/>
      <c r="AP127" s="57"/>
    </row>
    <row r="128" spans="1:42" s="56" customFormat="1" ht="39.75" customHeight="1">
      <c r="A128" s="48" t="s">
        <v>183</v>
      </c>
      <c r="B128" s="52" t="s">
        <v>203</v>
      </c>
      <c r="C128" s="52" t="s">
        <v>360</v>
      </c>
      <c r="D128" s="50" t="s">
        <v>187</v>
      </c>
      <c r="E128" s="52" t="s">
        <v>320</v>
      </c>
      <c r="F128" s="50" t="s">
        <v>181</v>
      </c>
      <c r="G128" s="50" t="s">
        <v>177</v>
      </c>
      <c r="H128" s="52"/>
      <c r="I128" s="52" t="s">
        <v>108</v>
      </c>
      <c r="J128" s="84">
        <v>27502.87</v>
      </c>
      <c r="K128" s="50">
        <v>1</v>
      </c>
      <c r="L128" s="52"/>
      <c r="M128" s="52" t="s">
        <v>152</v>
      </c>
      <c r="N128" s="52" t="s">
        <v>110</v>
      </c>
      <c r="O128" s="53">
        <v>40681</v>
      </c>
      <c r="P128" s="54"/>
      <c r="Q128" s="53">
        <v>40940</v>
      </c>
      <c r="R128" s="52"/>
      <c r="S128" s="53">
        <v>41122</v>
      </c>
      <c r="T128" s="52"/>
      <c r="U128" s="52"/>
      <c r="V128" s="53"/>
      <c r="W128" s="53"/>
      <c r="X128" s="52"/>
      <c r="Y128" s="55"/>
      <c r="AO128" s="57"/>
      <c r="AP128" s="57"/>
    </row>
    <row r="129" spans="1:42" s="56" customFormat="1" ht="53.25" customHeight="1">
      <c r="A129" s="48" t="s">
        <v>183</v>
      </c>
      <c r="B129" s="52" t="s">
        <v>203</v>
      </c>
      <c r="C129" s="52" t="s">
        <v>212</v>
      </c>
      <c r="D129" s="50" t="s">
        <v>217</v>
      </c>
      <c r="E129" s="52" t="s">
        <v>321</v>
      </c>
      <c r="F129" s="50" t="s">
        <v>181</v>
      </c>
      <c r="G129" s="50" t="s">
        <v>177</v>
      </c>
      <c r="H129" s="52"/>
      <c r="I129" s="52" t="s">
        <v>108</v>
      </c>
      <c r="J129" s="84">
        <v>26360.88</v>
      </c>
      <c r="K129" s="50">
        <v>1</v>
      </c>
      <c r="L129" s="52"/>
      <c r="M129" s="52" t="s">
        <v>152</v>
      </c>
      <c r="N129" s="52" t="s">
        <v>110</v>
      </c>
      <c r="O129" s="53">
        <v>40900</v>
      </c>
      <c r="P129" s="54"/>
      <c r="Q129" s="53">
        <v>40878</v>
      </c>
      <c r="R129" s="52"/>
      <c r="S129" s="53">
        <v>41061</v>
      </c>
      <c r="T129" s="52"/>
      <c r="U129" s="52"/>
      <c r="V129" s="53"/>
      <c r="W129" s="53"/>
      <c r="X129" s="52"/>
      <c r="Y129" s="55"/>
      <c r="AO129" s="57"/>
      <c r="AP129" s="57"/>
    </row>
    <row r="130" spans="1:42" s="56" customFormat="1" ht="56.25" customHeight="1">
      <c r="A130" s="48" t="s">
        <v>183</v>
      </c>
      <c r="B130" s="52" t="s">
        <v>203</v>
      </c>
      <c r="C130" s="52" t="s">
        <v>209</v>
      </c>
      <c r="D130" s="50" t="s">
        <v>189</v>
      </c>
      <c r="E130" s="52" t="s">
        <v>322</v>
      </c>
      <c r="F130" s="50" t="s">
        <v>181</v>
      </c>
      <c r="G130" s="50" t="s">
        <v>177</v>
      </c>
      <c r="H130" s="52"/>
      <c r="I130" s="52" t="s">
        <v>108</v>
      </c>
      <c r="J130" s="84">
        <v>27960.36</v>
      </c>
      <c r="K130" s="50">
        <v>1</v>
      </c>
      <c r="L130" s="52"/>
      <c r="M130" s="52" t="s">
        <v>152</v>
      </c>
      <c r="N130" s="52" t="s">
        <v>110</v>
      </c>
      <c r="O130" s="53">
        <v>40900</v>
      </c>
      <c r="P130" s="54"/>
      <c r="Q130" s="53">
        <v>40940</v>
      </c>
      <c r="R130" s="52"/>
      <c r="S130" s="53">
        <v>41122</v>
      </c>
      <c r="T130" s="52"/>
      <c r="U130" s="52"/>
      <c r="V130" s="53"/>
      <c r="W130" s="53"/>
      <c r="X130" s="52"/>
      <c r="Y130" s="55"/>
      <c r="AO130" s="57"/>
      <c r="AP130" s="57"/>
    </row>
    <row r="131" spans="1:42" s="56" customFormat="1" ht="58.5" customHeight="1">
      <c r="A131" s="48" t="s">
        <v>183</v>
      </c>
      <c r="B131" s="52" t="s">
        <v>203</v>
      </c>
      <c r="C131" s="52" t="s">
        <v>209</v>
      </c>
      <c r="D131" s="50" t="s">
        <v>189</v>
      </c>
      <c r="E131" s="52" t="s">
        <v>323</v>
      </c>
      <c r="F131" s="50" t="s">
        <v>181</v>
      </c>
      <c r="G131" s="50" t="s">
        <v>177</v>
      </c>
      <c r="H131" s="52"/>
      <c r="I131" s="52" t="s">
        <v>108</v>
      </c>
      <c r="J131" s="84">
        <v>41968.5</v>
      </c>
      <c r="K131" s="50">
        <v>1</v>
      </c>
      <c r="L131" s="52"/>
      <c r="M131" s="52" t="s">
        <v>152</v>
      </c>
      <c r="N131" s="52" t="s">
        <v>110</v>
      </c>
      <c r="O131" s="53">
        <v>40900</v>
      </c>
      <c r="P131" s="54"/>
      <c r="Q131" s="53">
        <v>40940</v>
      </c>
      <c r="R131" s="52"/>
      <c r="S131" s="53">
        <v>41122</v>
      </c>
      <c r="T131" s="52"/>
      <c r="U131" s="52"/>
      <c r="V131" s="53"/>
      <c r="W131" s="53"/>
      <c r="X131" s="52"/>
      <c r="Y131" s="55"/>
      <c r="AO131" s="57"/>
      <c r="AP131" s="57"/>
    </row>
    <row r="132" spans="1:42" s="56" customFormat="1" ht="51.75" customHeight="1">
      <c r="A132" s="48" t="s">
        <v>183</v>
      </c>
      <c r="B132" s="52" t="s">
        <v>203</v>
      </c>
      <c r="C132" s="52" t="s">
        <v>361</v>
      </c>
      <c r="D132" s="50" t="s">
        <v>362</v>
      </c>
      <c r="E132" s="52" t="s">
        <v>324</v>
      </c>
      <c r="F132" s="50" t="s">
        <v>181</v>
      </c>
      <c r="G132" s="50" t="s">
        <v>177</v>
      </c>
      <c r="H132" s="52"/>
      <c r="I132" s="52" t="s">
        <v>108</v>
      </c>
      <c r="J132" s="84">
        <v>34628.87</v>
      </c>
      <c r="K132" s="50">
        <v>1</v>
      </c>
      <c r="L132" s="52"/>
      <c r="M132" s="52" t="s">
        <v>152</v>
      </c>
      <c r="N132" s="52" t="s">
        <v>110</v>
      </c>
      <c r="O132" s="53">
        <v>40900</v>
      </c>
      <c r="P132" s="54"/>
      <c r="Q132" s="53">
        <v>40940</v>
      </c>
      <c r="R132" s="52"/>
      <c r="S132" s="53">
        <v>41122</v>
      </c>
      <c r="T132" s="52"/>
      <c r="U132" s="52"/>
      <c r="V132" s="53"/>
      <c r="W132" s="53"/>
      <c r="X132" s="52"/>
      <c r="Y132" s="55"/>
      <c r="AO132" s="57"/>
      <c r="AP132" s="57"/>
    </row>
    <row r="133" spans="1:42" s="56" customFormat="1" ht="54" customHeight="1">
      <c r="A133" s="48" t="s">
        <v>183</v>
      </c>
      <c r="B133" s="52" t="s">
        <v>203</v>
      </c>
      <c r="C133" s="52" t="s">
        <v>212</v>
      </c>
      <c r="D133" s="50" t="s">
        <v>216</v>
      </c>
      <c r="E133" s="51" t="s">
        <v>325</v>
      </c>
      <c r="F133" s="50" t="s">
        <v>181</v>
      </c>
      <c r="G133" s="50" t="s">
        <v>177</v>
      </c>
      <c r="H133" s="52"/>
      <c r="I133" s="52" t="s">
        <v>108</v>
      </c>
      <c r="J133" s="84">
        <f>66943.83+26977.63+36606.67</f>
        <v>130528.13</v>
      </c>
      <c r="K133" s="50">
        <v>1</v>
      </c>
      <c r="L133" s="52"/>
      <c r="M133" s="52" t="s">
        <v>152</v>
      </c>
      <c r="N133" s="52" t="s">
        <v>110</v>
      </c>
      <c r="O133" s="53">
        <v>40900</v>
      </c>
      <c r="P133" s="54"/>
      <c r="Q133" s="53">
        <v>40921</v>
      </c>
      <c r="R133" s="52"/>
      <c r="S133" s="53">
        <v>41108</v>
      </c>
      <c r="T133" s="52"/>
      <c r="U133" s="52"/>
      <c r="V133" s="52"/>
      <c r="W133" s="52"/>
      <c r="X133" s="52"/>
      <c r="Y133" s="55"/>
      <c r="AO133" s="57"/>
      <c r="AP133" s="57"/>
    </row>
    <row r="134" spans="1:42" s="56" customFormat="1" ht="30.75" customHeight="1">
      <c r="A134" s="48" t="s">
        <v>183</v>
      </c>
      <c r="B134" s="52" t="s">
        <v>203</v>
      </c>
      <c r="C134" s="52" t="s">
        <v>212</v>
      </c>
      <c r="D134" s="50" t="s">
        <v>216</v>
      </c>
      <c r="E134" s="51" t="s">
        <v>382</v>
      </c>
      <c r="F134" s="50" t="s">
        <v>181</v>
      </c>
      <c r="G134" s="50" t="s">
        <v>177</v>
      </c>
      <c r="H134" s="52"/>
      <c r="I134" s="52" t="s">
        <v>108</v>
      </c>
      <c r="J134" s="84">
        <v>54000</v>
      </c>
      <c r="K134" s="50">
        <v>1</v>
      </c>
      <c r="L134" s="52"/>
      <c r="M134" s="52" t="s">
        <v>152</v>
      </c>
      <c r="N134" s="52" t="s">
        <v>110</v>
      </c>
      <c r="O134" s="53">
        <v>40974</v>
      </c>
      <c r="P134" s="54"/>
      <c r="Q134" s="53">
        <v>40955</v>
      </c>
      <c r="R134" s="52"/>
      <c r="S134" s="53">
        <v>41520</v>
      </c>
      <c r="T134" s="52"/>
      <c r="U134" s="52"/>
      <c r="V134" s="53"/>
      <c r="W134" s="52"/>
      <c r="X134" s="52"/>
      <c r="Y134" s="55"/>
      <c r="AO134" s="57"/>
      <c r="AP134" s="57"/>
    </row>
    <row r="135" spans="1:42" s="141" customFormat="1" ht="43.5" customHeight="1">
      <c r="A135" s="135" t="s">
        <v>183</v>
      </c>
      <c r="B135" s="131" t="s">
        <v>203</v>
      </c>
      <c r="C135" s="131" t="s">
        <v>231</v>
      </c>
      <c r="D135" s="132" t="s">
        <v>232</v>
      </c>
      <c r="E135" s="136" t="s">
        <v>251</v>
      </c>
      <c r="F135" s="132" t="s">
        <v>181</v>
      </c>
      <c r="G135" s="132" t="s">
        <v>177</v>
      </c>
      <c r="H135" s="131"/>
      <c r="I135" s="131" t="s">
        <v>108</v>
      </c>
      <c r="J135" s="137"/>
      <c r="K135" s="132"/>
      <c r="L135" s="131"/>
      <c r="M135" s="131" t="s">
        <v>152</v>
      </c>
      <c r="N135" s="131" t="s">
        <v>110</v>
      </c>
      <c r="O135" s="138">
        <v>40725</v>
      </c>
      <c r="P135" s="139"/>
      <c r="Q135" s="138"/>
      <c r="R135" s="131"/>
      <c r="S135" s="138">
        <v>41109</v>
      </c>
      <c r="T135" s="131"/>
      <c r="U135" s="131"/>
      <c r="V135" s="138"/>
      <c r="W135" s="131"/>
      <c r="X135" s="131"/>
      <c r="Y135" s="140"/>
      <c r="AO135" s="142"/>
      <c r="AP135" s="142"/>
    </row>
    <row r="136" spans="1:42" s="56" customFormat="1" ht="43.5" customHeight="1">
      <c r="A136" s="48" t="s">
        <v>183</v>
      </c>
      <c r="B136" s="52" t="s">
        <v>203</v>
      </c>
      <c r="C136" s="52" t="s">
        <v>249</v>
      </c>
      <c r="D136" s="50" t="s">
        <v>216</v>
      </c>
      <c r="E136" s="52" t="s">
        <v>388</v>
      </c>
      <c r="F136" s="50" t="s">
        <v>181</v>
      </c>
      <c r="G136" s="50" t="s">
        <v>177</v>
      </c>
      <c r="H136" s="52"/>
      <c r="I136" s="52" t="s">
        <v>108</v>
      </c>
      <c r="J136" s="84">
        <v>18000</v>
      </c>
      <c r="K136" s="50"/>
      <c r="L136" s="52"/>
      <c r="M136" s="52" t="s">
        <v>152</v>
      </c>
      <c r="N136" s="52" t="s">
        <v>110</v>
      </c>
      <c r="O136" s="53">
        <v>41045</v>
      </c>
      <c r="P136" s="54"/>
      <c r="Q136" s="53">
        <v>41111</v>
      </c>
      <c r="R136" s="52"/>
      <c r="S136" s="53">
        <v>41296</v>
      </c>
      <c r="T136" s="52"/>
      <c r="U136" s="52"/>
      <c r="V136" s="52"/>
      <c r="W136" s="52"/>
      <c r="X136" s="52"/>
      <c r="Y136" s="55"/>
      <c r="AO136" s="58"/>
      <c r="AP136" s="57"/>
    </row>
    <row r="137" spans="1:47" s="56" customFormat="1" ht="37.5" customHeight="1">
      <c r="A137" s="48" t="s">
        <v>183</v>
      </c>
      <c r="B137" s="52" t="s">
        <v>203</v>
      </c>
      <c r="C137" s="52" t="s">
        <v>249</v>
      </c>
      <c r="D137" s="50" t="s">
        <v>216</v>
      </c>
      <c r="E137" s="52" t="s">
        <v>387</v>
      </c>
      <c r="F137" s="50" t="s">
        <v>181</v>
      </c>
      <c r="G137" s="50" t="s">
        <v>177</v>
      </c>
      <c r="H137" s="52"/>
      <c r="I137" s="52" t="s">
        <v>108</v>
      </c>
      <c r="J137" s="84">
        <v>18000</v>
      </c>
      <c r="K137" s="50"/>
      <c r="L137" s="52"/>
      <c r="M137" s="52" t="s">
        <v>152</v>
      </c>
      <c r="N137" s="52" t="s">
        <v>110</v>
      </c>
      <c r="O137" s="53">
        <v>41045</v>
      </c>
      <c r="P137" s="54"/>
      <c r="Q137" s="53">
        <v>41111</v>
      </c>
      <c r="R137" s="52"/>
      <c r="S137" s="53">
        <v>41296</v>
      </c>
      <c r="T137" s="52"/>
      <c r="U137" s="52"/>
      <c r="V137" s="52"/>
      <c r="W137" s="52"/>
      <c r="X137" s="52"/>
      <c r="Y137" s="55"/>
      <c r="Z137" s="49"/>
      <c r="AA137" s="52"/>
      <c r="AB137" s="52"/>
      <c r="AC137" s="52"/>
      <c r="AD137" s="52"/>
      <c r="AE137" s="52"/>
      <c r="AF137" s="52"/>
      <c r="AG137" s="52"/>
      <c r="AH137" s="52"/>
      <c r="AI137" s="52"/>
      <c r="AJ137" s="52"/>
      <c r="AK137" s="52"/>
      <c r="AL137" s="52"/>
      <c r="AM137" s="52"/>
      <c r="AN137" s="55"/>
      <c r="AO137" s="58" t="s">
        <v>99</v>
      </c>
      <c r="AP137" s="57" t="s">
        <v>86</v>
      </c>
      <c r="AU137" s="59"/>
    </row>
    <row r="138" spans="1:42" s="56" customFormat="1" ht="33.75" customHeight="1">
      <c r="A138" s="48" t="s">
        <v>183</v>
      </c>
      <c r="B138" s="52" t="s">
        <v>203</v>
      </c>
      <c r="C138" s="52" t="s">
        <v>249</v>
      </c>
      <c r="D138" s="50" t="s">
        <v>216</v>
      </c>
      <c r="E138" s="51" t="s">
        <v>230</v>
      </c>
      <c r="F138" s="50" t="s">
        <v>181</v>
      </c>
      <c r="G138" s="50" t="s">
        <v>177</v>
      </c>
      <c r="H138" s="52"/>
      <c r="I138" s="52" t="s">
        <v>108</v>
      </c>
      <c r="J138" s="84">
        <v>36000</v>
      </c>
      <c r="K138" s="52"/>
      <c r="L138" s="52"/>
      <c r="M138" s="52" t="s">
        <v>152</v>
      </c>
      <c r="N138" s="52" t="s">
        <v>110</v>
      </c>
      <c r="O138" s="53">
        <v>41025</v>
      </c>
      <c r="P138" s="54"/>
      <c r="Q138" s="53">
        <v>41032</v>
      </c>
      <c r="R138" s="52"/>
      <c r="S138" s="53">
        <v>41520</v>
      </c>
      <c r="T138" s="52"/>
      <c r="U138" s="52"/>
      <c r="V138" s="53"/>
      <c r="W138" s="52"/>
      <c r="X138" s="52"/>
      <c r="Y138" s="55"/>
      <c r="AO138" s="57"/>
      <c r="AP138" s="57"/>
    </row>
    <row r="139" spans="1:42" s="56" customFormat="1" ht="69" customHeight="1">
      <c r="A139" s="48" t="s">
        <v>183</v>
      </c>
      <c r="B139" s="52" t="s">
        <v>204</v>
      </c>
      <c r="C139" s="52" t="s">
        <v>205</v>
      </c>
      <c r="D139" s="50" t="s">
        <v>185</v>
      </c>
      <c r="E139" s="51" t="s">
        <v>218</v>
      </c>
      <c r="F139" s="50" t="s">
        <v>181</v>
      </c>
      <c r="G139" s="50" t="s">
        <v>177</v>
      </c>
      <c r="H139" s="52"/>
      <c r="I139" s="52" t="s">
        <v>108</v>
      </c>
      <c r="J139" s="84">
        <v>54597.48</v>
      </c>
      <c r="K139" s="50">
        <v>1</v>
      </c>
      <c r="L139" s="52"/>
      <c r="M139" s="52" t="s">
        <v>152</v>
      </c>
      <c r="N139" s="52" t="s">
        <v>110</v>
      </c>
      <c r="O139" s="53">
        <v>40647</v>
      </c>
      <c r="P139" s="54"/>
      <c r="Q139" s="53">
        <v>40665</v>
      </c>
      <c r="R139" s="52"/>
      <c r="S139" s="53">
        <v>40875</v>
      </c>
      <c r="T139" s="52"/>
      <c r="U139" s="52"/>
      <c r="V139" s="53"/>
      <c r="W139" s="52"/>
      <c r="X139" s="52"/>
      <c r="Y139" s="55"/>
      <c r="AO139" s="57"/>
      <c r="AP139" s="57"/>
    </row>
    <row r="140" spans="1:42" s="56" customFormat="1" ht="43.5" customHeight="1">
      <c r="A140" s="48" t="s">
        <v>183</v>
      </c>
      <c r="B140" s="52" t="s">
        <v>204</v>
      </c>
      <c r="C140" s="52" t="s">
        <v>214</v>
      </c>
      <c r="D140" s="50" t="s">
        <v>186</v>
      </c>
      <c r="E140" s="51" t="s">
        <v>213</v>
      </c>
      <c r="F140" s="50" t="s">
        <v>181</v>
      </c>
      <c r="G140" s="50" t="s">
        <v>177</v>
      </c>
      <c r="H140" s="52"/>
      <c r="I140" s="52" t="s">
        <v>108</v>
      </c>
      <c r="J140" s="84">
        <v>17845.1</v>
      </c>
      <c r="K140" s="50"/>
      <c r="L140" s="52"/>
      <c r="M140" s="52" t="s">
        <v>152</v>
      </c>
      <c r="N140" s="52" t="s">
        <v>116</v>
      </c>
      <c r="O140" s="53">
        <v>40647</v>
      </c>
      <c r="P140" s="54"/>
      <c r="Q140" s="53">
        <v>40665</v>
      </c>
      <c r="R140" s="52"/>
      <c r="S140" s="53">
        <v>40854</v>
      </c>
      <c r="T140" s="52"/>
      <c r="U140" s="52"/>
      <c r="V140" s="53"/>
      <c r="W140" s="52"/>
      <c r="X140" s="52"/>
      <c r="Y140" s="55"/>
      <c r="AO140" s="57"/>
      <c r="AP140" s="57"/>
    </row>
    <row r="141" spans="1:42" s="56" customFormat="1" ht="43.5" customHeight="1">
      <c r="A141" s="48" t="s">
        <v>183</v>
      </c>
      <c r="B141" s="52" t="s">
        <v>204</v>
      </c>
      <c r="C141" s="52" t="s">
        <v>207</v>
      </c>
      <c r="D141" s="50" t="s">
        <v>187</v>
      </c>
      <c r="E141" s="51" t="s">
        <v>215</v>
      </c>
      <c r="F141" s="50" t="s">
        <v>181</v>
      </c>
      <c r="G141" s="50" t="s">
        <v>177</v>
      </c>
      <c r="H141" s="52"/>
      <c r="I141" s="52" t="s">
        <v>108</v>
      </c>
      <c r="J141" s="84">
        <v>56000</v>
      </c>
      <c r="K141" s="50">
        <v>54127.79</v>
      </c>
      <c r="L141" s="52"/>
      <c r="M141" s="52" t="s">
        <v>152</v>
      </c>
      <c r="N141" s="52" t="s">
        <v>110</v>
      </c>
      <c r="O141" s="53">
        <v>40688</v>
      </c>
      <c r="P141" s="54"/>
      <c r="Q141" s="53">
        <v>40702</v>
      </c>
      <c r="R141" s="52"/>
      <c r="S141" s="53">
        <v>40892</v>
      </c>
      <c r="T141" s="52"/>
      <c r="U141" s="52"/>
      <c r="V141" s="53"/>
      <c r="W141" s="52"/>
      <c r="X141" s="52"/>
      <c r="Y141" s="55"/>
      <c r="AO141" s="57"/>
      <c r="AP141" s="57"/>
    </row>
    <row r="142" spans="1:42" s="56" customFormat="1" ht="54" customHeight="1">
      <c r="A142" s="48" t="s">
        <v>183</v>
      </c>
      <c r="B142" s="52" t="s">
        <v>221</v>
      </c>
      <c r="C142" s="52" t="s">
        <v>212</v>
      </c>
      <c r="D142" s="50" t="s">
        <v>216</v>
      </c>
      <c r="E142" s="51" t="s">
        <v>225</v>
      </c>
      <c r="F142" s="50" t="s">
        <v>181</v>
      </c>
      <c r="G142" s="50" t="s">
        <v>177</v>
      </c>
      <c r="H142" s="52"/>
      <c r="I142" s="52" t="s">
        <v>108</v>
      </c>
      <c r="J142" s="84">
        <f>3800*11+4000*12</f>
        <v>89800</v>
      </c>
      <c r="K142" s="50">
        <v>1</v>
      </c>
      <c r="L142" s="52"/>
      <c r="M142" s="52" t="s">
        <v>152</v>
      </c>
      <c r="N142" s="52" t="s">
        <v>116</v>
      </c>
      <c r="O142" s="53"/>
      <c r="P142" s="53">
        <v>40570</v>
      </c>
      <c r="Q142" s="53">
        <v>40575</v>
      </c>
      <c r="R142" s="52"/>
      <c r="S142" s="53">
        <v>40908</v>
      </c>
      <c r="T142" s="52"/>
      <c r="U142" s="52"/>
      <c r="V142" s="53"/>
      <c r="W142" s="52"/>
      <c r="X142" s="52"/>
      <c r="Y142" s="55"/>
      <c r="AO142" s="57"/>
      <c r="AP142" s="57"/>
    </row>
    <row r="143" spans="1:42" s="56" customFormat="1" ht="43.5" customHeight="1">
      <c r="A143" s="48" t="s">
        <v>183</v>
      </c>
      <c r="B143" s="52" t="s">
        <v>221</v>
      </c>
      <c r="C143" s="52" t="s">
        <v>212</v>
      </c>
      <c r="D143" s="50" t="s">
        <v>216</v>
      </c>
      <c r="E143" s="51" t="s">
        <v>226</v>
      </c>
      <c r="F143" s="50" t="s">
        <v>181</v>
      </c>
      <c r="G143" s="50" t="s">
        <v>177</v>
      </c>
      <c r="H143" s="86"/>
      <c r="I143" s="52" t="s">
        <v>108</v>
      </c>
      <c r="J143" s="84">
        <f>3100*18</f>
        <v>55800</v>
      </c>
      <c r="K143" s="50">
        <v>1</v>
      </c>
      <c r="L143" s="52"/>
      <c r="M143" s="52" t="s">
        <v>152</v>
      </c>
      <c r="N143" s="52" t="s">
        <v>116</v>
      </c>
      <c r="O143" s="52"/>
      <c r="P143" s="53">
        <v>40574</v>
      </c>
      <c r="Q143" s="53">
        <v>40575</v>
      </c>
      <c r="R143" s="52"/>
      <c r="S143" s="53">
        <v>40908</v>
      </c>
      <c r="T143" s="52"/>
      <c r="U143" s="52"/>
      <c r="V143" s="53"/>
      <c r="W143" s="52"/>
      <c r="X143" s="52"/>
      <c r="Y143" s="55"/>
      <c r="AO143" s="57"/>
      <c r="AP143" s="57"/>
    </row>
    <row r="144" spans="1:42" s="56" customFormat="1" ht="43.5" customHeight="1">
      <c r="A144" s="48" t="s">
        <v>183</v>
      </c>
      <c r="B144" s="52" t="s">
        <v>221</v>
      </c>
      <c r="C144" s="52" t="s">
        <v>212</v>
      </c>
      <c r="D144" s="50" t="s">
        <v>216</v>
      </c>
      <c r="E144" s="51" t="s">
        <v>252</v>
      </c>
      <c r="F144" s="50" t="s">
        <v>181</v>
      </c>
      <c r="G144" s="50" t="s">
        <v>177</v>
      </c>
      <c r="H144" s="52"/>
      <c r="I144" s="52" t="s">
        <v>108</v>
      </c>
      <c r="J144" s="84">
        <f>3100*18</f>
        <v>55800</v>
      </c>
      <c r="K144" s="50">
        <v>1</v>
      </c>
      <c r="L144" s="52"/>
      <c r="M144" s="52" t="s">
        <v>152</v>
      </c>
      <c r="N144" s="52" t="s">
        <v>116</v>
      </c>
      <c r="O144" s="52"/>
      <c r="P144" s="53">
        <v>40624</v>
      </c>
      <c r="Q144" s="53">
        <v>40634</v>
      </c>
      <c r="R144" s="52"/>
      <c r="S144" s="53">
        <v>40908</v>
      </c>
      <c r="T144" s="52"/>
      <c r="U144" s="52"/>
      <c r="V144" s="53"/>
      <c r="W144" s="52"/>
      <c r="X144" s="52"/>
      <c r="Y144" s="55"/>
      <c r="AO144" s="57"/>
      <c r="AP144" s="57"/>
    </row>
    <row r="145" spans="1:42" s="56" customFormat="1" ht="51.75" customHeight="1">
      <c r="A145" s="48" t="s">
        <v>183</v>
      </c>
      <c r="B145" s="52" t="s">
        <v>221</v>
      </c>
      <c r="C145" s="52" t="s">
        <v>212</v>
      </c>
      <c r="D145" s="50" t="s">
        <v>216</v>
      </c>
      <c r="E145" s="51" t="s">
        <v>253</v>
      </c>
      <c r="F145" s="50" t="s">
        <v>181</v>
      </c>
      <c r="G145" s="50" t="s">
        <v>177</v>
      </c>
      <c r="H145" s="86"/>
      <c r="I145" s="52" t="s">
        <v>108</v>
      </c>
      <c r="J145" s="84">
        <v>30100</v>
      </c>
      <c r="K145" s="50">
        <v>1</v>
      </c>
      <c r="L145" s="52"/>
      <c r="M145" s="52" t="s">
        <v>152</v>
      </c>
      <c r="N145" s="52" t="s">
        <v>116</v>
      </c>
      <c r="O145" s="52"/>
      <c r="P145" s="53">
        <v>40574</v>
      </c>
      <c r="Q145" s="53">
        <v>40575</v>
      </c>
      <c r="R145" s="52"/>
      <c r="S145" s="53">
        <v>40892</v>
      </c>
      <c r="T145" s="52"/>
      <c r="U145" s="52"/>
      <c r="V145" s="53"/>
      <c r="W145" s="52"/>
      <c r="X145" s="52"/>
      <c r="Y145" s="55"/>
      <c r="AO145" s="57"/>
      <c r="AP145" s="57"/>
    </row>
    <row r="146" spans="1:42" s="56" customFormat="1" ht="55.5" customHeight="1">
      <c r="A146" s="48" t="s">
        <v>183</v>
      </c>
      <c r="B146" s="52" t="s">
        <v>221</v>
      </c>
      <c r="C146" s="52" t="s">
        <v>212</v>
      </c>
      <c r="D146" s="50" t="s">
        <v>216</v>
      </c>
      <c r="E146" s="51" t="s">
        <v>227</v>
      </c>
      <c r="F146" s="50" t="s">
        <v>181</v>
      </c>
      <c r="G146" s="50" t="s">
        <v>177</v>
      </c>
      <c r="H146" s="52"/>
      <c r="I146" s="52" t="s">
        <v>108</v>
      </c>
      <c r="J146" s="84">
        <f>3100*18</f>
        <v>55800</v>
      </c>
      <c r="K146" s="50">
        <v>1</v>
      </c>
      <c r="L146" s="52"/>
      <c r="M146" s="52" t="s">
        <v>152</v>
      </c>
      <c r="N146" s="52" t="s">
        <v>110</v>
      </c>
      <c r="O146" s="53">
        <v>40576</v>
      </c>
      <c r="P146" s="54"/>
      <c r="Q146" s="53">
        <v>40909</v>
      </c>
      <c r="R146" s="52"/>
      <c r="S146" s="53">
        <v>41274</v>
      </c>
      <c r="T146" s="52"/>
      <c r="U146" s="52"/>
      <c r="V146" s="53"/>
      <c r="W146" s="52"/>
      <c r="X146" s="52"/>
      <c r="Y146" s="55"/>
      <c r="AO146" s="57"/>
      <c r="AP146" s="57"/>
    </row>
    <row r="147" spans="1:42" s="56" customFormat="1" ht="51" customHeight="1">
      <c r="A147" s="48" t="s">
        <v>183</v>
      </c>
      <c r="B147" s="52" t="s">
        <v>221</v>
      </c>
      <c r="C147" s="52" t="s">
        <v>212</v>
      </c>
      <c r="D147" s="50" t="s">
        <v>216</v>
      </c>
      <c r="E147" s="51" t="s">
        <v>254</v>
      </c>
      <c r="F147" s="50" t="s">
        <v>181</v>
      </c>
      <c r="G147" s="50" t="s">
        <v>177</v>
      </c>
      <c r="H147" s="52"/>
      <c r="I147" s="52" t="s">
        <v>108</v>
      </c>
      <c r="J147" s="84">
        <f>3100*11</f>
        <v>34100</v>
      </c>
      <c r="K147" s="50">
        <v>1</v>
      </c>
      <c r="L147" s="52"/>
      <c r="M147" s="52" t="s">
        <v>152</v>
      </c>
      <c r="N147" s="52" t="s">
        <v>110</v>
      </c>
      <c r="O147" s="53">
        <v>40658</v>
      </c>
      <c r="P147" s="54"/>
      <c r="Q147" s="54">
        <v>40665</v>
      </c>
      <c r="R147" s="52"/>
      <c r="S147" s="53">
        <v>40908</v>
      </c>
      <c r="T147" s="52"/>
      <c r="U147" s="52"/>
      <c r="V147" s="53"/>
      <c r="W147" s="52"/>
      <c r="X147" s="52"/>
      <c r="Y147" s="55"/>
      <c r="AO147" s="57"/>
      <c r="AP147" s="57"/>
    </row>
    <row r="148" spans="1:42" s="56" customFormat="1" ht="51" customHeight="1">
      <c r="A148" s="48" t="s">
        <v>183</v>
      </c>
      <c r="B148" s="52" t="s">
        <v>221</v>
      </c>
      <c r="C148" s="52" t="s">
        <v>212</v>
      </c>
      <c r="D148" s="50" t="s">
        <v>216</v>
      </c>
      <c r="E148" s="51" t="s">
        <v>219</v>
      </c>
      <c r="F148" s="50" t="s">
        <v>181</v>
      </c>
      <c r="G148" s="50" t="s">
        <v>177</v>
      </c>
      <c r="H148" s="52"/>
      <c r="I148" s="52" t="s">
        <v>108</v>
      </c>
      <c r="J148" s="84">
        <f>3100*11</f>
        <v>34100</v>
      </c>
      <c r="K148" s="50">
        <v>1</v>
      </c>
      <c r="L148" s="52"/>
      <c r="M148" s="52"/>
      <c r="N148" s="52" t="s">
        <v>110</v>
      </c>
      <c r="O148" s="53">
        <v>40658</v>
      </c>
      <c r="P148" s="54"/>
      <c r="Q148" s="54">
        <v>40665</v>
      </c>
      <c r="R148" s="52"/>
      <c r="S148" s="53">
        <v>40908</v>
      </c>
      <c r="T148" s="52"/>
      <c r="U148" s="52"/>
      <c r="V148" s="53"/>
      <c r="W148" s="52"/>
      <c r="X148" s="52"/>
      <c r="Y148" s="55"/>
      <c r="AO148" s="57"/>
      <c r="AP148" s="57"/>
    </row>
    <row r="149" spans="1:42" s="56" customFormat="1" ht="51" customHeight="1">
      <c r="A149" s="48" t="s">
        <v>183</v>
      </c>
      <c r="B149" s="52" t="s">
        <v>221</v>
      </c>
      <c r="C149" s="52" t="s">
        <v>212</v>
      </c>
      <c r="D149" s="50" t="s">
        <v>216</v>
      </c>
      <c r="E149" s="51" t="s">
        <v>254</v>
      </c>
      <c r="F149" s="50" t="s">
        <v>181</v>
      </c>
      <c r="G149" s="50" t="s">
        <v>177</v>
      </c>
      <c r="H149" s="52"/>
      <c r="I149" s="52" t="s">
        <v>108</v>
      </c>
      <c r="J149" s="84">
        <f>3100*12</f>
        <v>37200</v>
      </c>
      <c r="K149" s="50">
        <v>1</v>
      </c>
      <c r="L149" s="52"/>
      <c r="M149" s="52"/>
      <c r="N149" s="52" t="s">
        <v>111</v>
      </c>
      <c r="O149" s="53">
        <v>40658</v>
      </c>
      <c r="P149" s="54"/>
      <c r="Q149" s="54">
        <v>40665</v>
      </c>
      <c r="R149" s="52"/>
      <c r="S149" s="53">
        <v>40908</v>
      </c>
      <c r="T149" s="52"/>
      <c r="U149" s="52"/>
      <c r="V149" s="53"/>
      <c r="W149" s="52"/>
      <c r="X149" s="52"/>
      <c r="Y149" s="55"/>
      <c r="AO149" s="57"/>
      <c r="AP149" s="57"/>
    </row>
    <row r="150" spans="1:42" s="56" customFormat="1" ht="51" customHeight="1">
      <c r="A150" s="48" t="s">
        <v>183</v>
      </c>
      <c r="B150" s="52" t="s">
        <v>221</v>
      </c>
      <c r="C150" s="52" t="s">
        <v>212</v>
      </c>
      <c r="D150" s="50" t="s">
        <v>216</v>
      </c>
      <c r="E150" s="51" t="s">
        <v>220</v>
      </c>
      <c r="F150" s="50" t="s">
        <v>181</v>
      </c>
      <c r="G150" s="50" t="s">
        <v>177</v>
      </c>
      <c r="H150" s="52"/>
      <c r="I150" s="52" t="s">
        <v>108</v>
      </c>
      <c r="J150" s="84">
        <f>2500*12</f>
        <v>30000</v>
      </c>
      <c r="K150" s="50">
        <v>1</v>
      </c>
      <c r="L150" s="52"/>
      <c r="M150" s="52"/>
      <c r="N150" s="52" t="s">
        <v>110</v>
      </c>
      <c r="O150" s="53">
        <v>40651</v>
      </c>
      <c r="P150" s="54"/>
      <c r="Q150" s="53">
        <v>40665</v>
      </c>
      <c r="R150" s="52"/>
      <c r="S150" s="53">
        <v>40908</v>
      </c>
      <c r="T150" s="52"/>
      <c r="U150" s="52"/>
      <c r="V150" s="53"/>
      <c r="W150" s="52"/>
      <c r="X150" s="52"/>
      <c r="Y150" s="55"/>
      <c r="AO150" s="57"/>
      <c r="AP150" s="57"/>
    </row>
    <row r="151" spans="1:42" s="56" customFormat="1" ht="51" customHeight="1">
      <c r="A151" s="48" t="s">
        <v>183</v>
      </c>
      <c r="B151" s="52" t="s">
        <v>221</v>
      </c>
      <c r="C151" s="52" t="s">
        <v>212</v>
      </c>
      <c r="D151" s="50" t="s">
        <v>216</v>
      </c>
      <c r="E151" s="51" t="s">
        <v>255</v>
      </c>
      <c r="F151" s="50" t="s">
        <v>181</v>
      </c>
      <c r="G151" s="50" t="s">
        <v>177</v>
      </c>
      <c r="H151" s="52"/>
      <c r="I151" s="52" t="s">
        <v>108</v>
      </c>
      <c r="J151" s="84"/>
      <c r="K151" s="50">
        <v>1</v>
      </c>
      <c r="L151" s="52"/>
      <c r="M151" s="52"/>
      <c r="N151" s="52" t="s">
        <v>110</v>
      </c>
      <c r="O151" s="53">
        <v>40651</v>
      </c>
      <c r="P151" s="54"/>
      <c r="Q151" s="53">
        <v>40665</v>
      </c>
      <c r="R151" s="52"/>
      <c r="S151" s="53">
        <v>40908</v>
      </c>
      <c r="T151" s="52"/>
      <c r="U151" s="52"/>
      <c r="V151" s="53"/>
      <c r="W151" s="52"/>
      <c r="X151" s="52"/>
      <c r="Y151" s="55"/>
      <c r="AO151" s="57"/>
      <c r="AP151" s="57"/>
    </row>
    <row r="152" spans="1:25" s="56" customFormat="1" ht="33.75" customHeight="1">
      <c r="A152" s="48" t="s">
        <v>183</v>
      </c>
      <c r="B152" s="52" t="s">
        <v>316</v>
      </c>
      <c r="C152" s="52" t="s">
        <v>212</v>
      </c>
      <c r="D152" s="50" t="s">
        <v>216</v>
      </c>
      <c r="E152" s="51" t="s">
        <v>317</v>
      </c>
      <c r="F152" s="50" t="s">
        <v>181</v>
      </c>
      <c r="G152" s="50" t="s">
        <v>177</v>
      </c>
      <c r="H152" s="52"/>
      <c r="I152" s="52" t="s">
        <v>108</v>
      </c>
      <c r="J152" s="84">
        <v>96000</v>
      </c>
      <c r="K152" s="50">
        <v>1</v>
      </c>
      <c r="L152" s="52"/>
      <c r="M152" s="52"/>
      <c r="N152" s="52" t="s">
        <v>110</v>
      </c>
      <c r="O152" s="53"/>
      <c r="P152" s="54"/>
      <c r="Q152" s="53"/>
      <c r="R152" s="52"/>
      <c r="S152" s="53">
        <v>41227</v>
      </c>
      <c r="T152" s="52"/>
      <c r="U152" s="52"/>
      <c r="V152" s="53"/>
      <c r="W152" s="52"/>
      <c r="X152" s="52"/>
      <c r="Y152" s="55"/>
    </row>
    <row r="153" spans="1:25" s="56" customFormat="1" ht="33.75" customHeight="1">
      <c r="A153" s="48" t="s">
        <v>183</v>
      </c>
      <c r="B153" s="52" t="s">
        <v>316</v>
      </c>
      <c r="C153" s="52" t="s">
        <v>212</v>
      </c>
      <c r="D153" s="50" t="s">
        <v>216</v>
      </c>
      <c r="E153" s="51" t="s">
        <v>403</v>
      </c>
      <c r="F153" s="50" t="s">
        <v>181</v>
      </c>
      <c r="G153" s="50" t="s">
        <v>177</v>
      </c>
      <c r="H153" s="52"/>
      <c r="I153" s="52" t="s">
        <v>108</v>
      </c>
      <c r="J153" s="84">
        <f>72421.5*2</f>
        <v>144843</v>
      </c>
      <c r="K153" s="50">
        <v>1</v>
      </c>
      <c r="L153" s="52"/>
      <c r="M153" s="52"/>
      <c r="N153" s="52" t="s">
        <v>110</v>
      </c>
      <c r="O153" s="53">
        <v>40986</v>
      </c>
      <c r="P153" s="54"/>
      <c r="Q153" s="53">
        <v>41017</v>
      </c>
      <c r="R153" s="52"/>
      <c r="S153" s="53">
        <v>41080</v>
      </c>
      <c r="T153" s="52"/>
      <c r="U153" s="52"/>
      <c r="V153" s="53"/>
      <c r="W153" s="52"/>
      <c r="X153" s="52"/>
      <c r="Y153" s="55"/>
    </row>
    <row r="154" spans="1:25" s="56" customFormat="1" ht="33.75" customHeight="1">
      <c r="A154" s="48" t="s">
        <v>183</v>
      </c>
      <c r="B154" s="52" t="s">
        <v>316</v>
      </c>
      <c r="C154" s="52" t="s">
        <v>212</v>
      </c>
      <c r="D154" s="50" t="s">
        <v>216</v>
      </c>
      <c r="E154" s="51" t="s">
        <v>336</v>
      </c>
      <c r="F154" s="50" t="s">
        <v>181</v>
      </c>
      <c r="G154" s="50" t="s">
        <v>177</v>
      </c>
      <c r="H154" s="52"/>
      <c r="I154" s="52" t="s">
        <v>108</v>
      </c>
      <c r="J154" s="84">
        <v>94200</v>
      </c>
      <c r="K154" s="50">
        <v>1</v>
      </c>
      <c r="L154" s="52"/>
      <c r="M154" s="52"/>
      <c r="N154" s="52" t="s">
        <v>110</v>
      </c>
      <c r="O154" s="53">
        <v>41043</v>
      </c>
      <c r="P154" s="54"/>
      <c r="Q154" s="53">
        <v>41074</v>
      </c>
      <c r="R154" s="52"/>
      <c r="S154" s="53">
        <v>41201</v>
      </c>
      <c r="T154" s="52"/>
      <c r="U154" s="52"/>
      <c r="V154" s="53"/>
      <c r="W154" s="52"/>
      <c r="X154" s="52"/>
      <c r="Y154" s="55"/>
    </row>
    <row r="155" spans="1:25" s="56" customFormat="1" ht="33.75" customHeight="1">
      <c r="A155" s="48" t="s">
        <v>183</v>
      </c>
      <c r="B155" s="52" t="s">
        <v>316</v>
      </c>
      <c r="C155" s="52" t="s">
        <v>212</v>
      </c>
      <c r="D155" s="50" t="s">
        <v>216</v>
      </c>
      <c r="E155" s="51" t="s">
        <v>337</v>
      </c>
      <c r="F155" s="50" t="s">
        <v>181</v>
      </c>
      <c r="G155" s="50" t="s">
        <v>177</v>
      </c>
      <c r="H155" s="52"/>
      <c r="I155" s="52" t="s">
        <v>108</v>
      </c>
      <c r="J155" s="84">
        <v>25000</v>
      </c>
      <c r="K155" s="50">
        <v>1</v>
      </c>
      <c r="L155" s="52"/>
      <c r="M155" s="52"/>
      <c r="N155" s="52" t="s">
        <v>110</v>
      </c>
      <c r="O155" s="53">
        <v>40970</v>
      </c>
      <c r="P155" s="54"/>
      <c r="Q155" s="53">
        <v>41001</v>
      </c>
      <c r="R155" s="52"/>
      <c r="S155" s="53">
        <v>41068</v>
      </c>
      <c r="T155" s="52"/>
      <c r="U155" s="52"/>
      <c r="V155" s="53"/>
      <c r="W155" s="52"/>
      <c r="X155" s="52"/>
      <c r="Y155" s="55"/>
    </row>
    <row r="156" spans="1:25" s="56" customFormat="1" ht="33.75" customHeight="1">
      <c r="A156" s="48" t="s">
        <v>183</v>
      </c>
      <c r="B156" s="52" t="s">
        <v>316</v>
      </c>
      <c r="C156" s="52" t="s">
        <v>212</v>
      </c>
      <c r="D156" s="50" t="s">
        <v>216</v>
      </c>
      <c r="E156" s="51" t="s">
        <v>338</v>
      </c>
      <c r="F156" s="50" t="s">
        <v>181</v>
      </c>
      <c r="G156" s="50" t="s">
        <v>177</v>
      </c>
      <c r="H156" s="52"/>
      <c r="I156" s="52" t="s">
        <v>108</v>
      </c>
      <c r="J156" s="84">
        <v>94200</v>
      </c>
      <c r="K156" s="50">
        <v>1</v>
      </c>
      <c r="L156" s="52"/>
      <c r="M156" s="52"/>
      <c r="N156" s="52" t="s">
        <v>110</v>
      </c>
      <c r="O156" s="53">
        <v>41044</v>
      </c>
      <c r="P156" s="54"/>
      <c r="Q156" s="53">
        <v>41075</v>
      </c>
      <c r="R156" s="52"/>
      <c r="S156" s="53">
        <v>41201</v>
      </c>
      <c r="T156" s="52"/>
      <c r="U156" s="52"/>
      <c r="V156" s="53"/>
      <c r="W156" s="52"/>
      <c r="X156" s="52"/>
      <c r="Y156" s="55"/>
    </row>
    <row r="157" spans="1:25" s="56" customFormat="1" ht="33.75" customHeight="1">
      <c r="A157" s="48" t="s">
        <v>183</v>
      </c>
      <c r="B157" s="52" t="s">
        <v>316</v>
      </c>
      <c r="C157" s="52" t="s">
        <v>212</v>
      </c>
      <c r="D157" s="50" t="s">
        <v>216</v>
      </c>
      <c r="E157" s="51" t="s">
        <v>339</v>
      </c>
      <c r="F157" s="50" t="s">
        <v>181</v>
      </c>
      <c r="G157" s="50" t="s">
        <v>177</v>
      </c>
      <c r="H157" s="52"/>
      <c r="I157" s="52" t="s">
        <v>108</v>
      </c>
      <c r="J157" s="84">
        <v>36900</v>
      </c>
      <c r="K157" s="50">
        <v>1</v>
      </c>
      <c r="L157" s="52"/>
      <c r="M157" s="52"/>
      <c r="N157" s="52" t="s">
        <v>110</v>
      </c>
      <c r="O157" s="53">
        <v>41015</v>
      </c>
      <c r="P157" s="54"/>
      <c r="Q157" s="53">
        <v>41045</v>
      </c>
      <c r="R157" s="52"/>
      <c r="S157" s="53">
        <v>41165</v>
      </c>
      <c r="T157" s="52"/>
      <c r="U157" s="52"/>
      <c r="V157" s="53"/>
      <c r="W157" s="52"/>
      <c r="X157" s="52"/>
      <c r="Y157" s="55"/>
    </row>
    <row r="158" spans="1:25" s="56" customFormat="1" ht="33.75" customHeight="1">
      <c r="A158" s="48" t="s">
        <v>183</v>
      </c>
      <c r="B158" s="52" t="s">
        <v>316</v>
      </c>
      <c r="C158" s="52" t="s">
        <v>212</v>
      </c>
      <c r="D158" s="50" t="s">
        <v>216</v>
      </c>
      <c r="E158" s="51" t="s">
        <v>404</v>
      </c>
      <c r="F158" s="50" t="s">
        <v>181</v>
      </c>
      <c r="G158" s="50" t="s">
        <v>177</v>
      </c>
      <c r="H158" s="52"/>
      <c r="I158" s="52" t="s">
        <v>108</v>
      </c>
      <c r="J158" s="84">
        <v>36900</v>
      </c>
      <c r="K158" s="50">
        <v>1</v>
      </c>
      <c r="L158" s="52"/>
      <c r="M158" s="52"/>
      <c r="N158" s="52" t="s">
        <v>110</v>
      </c>
      <c r="O158" s="53">
        <v>41015</v>
      </c>
      <c r="P158" s="54"/>
      <c r="Q158" s="53">
        <v>41045</v>
      </c>
      <c r="R158" s="52"/>
      <c r="S158" s="53">
        <v>41165</v>
      </c>
      <c r="T158" s="52"/>
      <c r="U158" s="52"/>
      <c r="V158" s="53"/>
      <c r="W158" s="52"/>
      <c r="X158" s="52"/>
      <c r="Y158" s="55"/>
    </row>
    <row r="159" spans="1:25" s="56" customFormat="1" ht="33.75" customHeight="1">
      <c r="A159" s="48" t="s">
        <v>183</v>
      </c>
      <c r="B159" s="52" t="s">
        <v>316</v>
      </c>
      <c r="C159" s="52" t="s">
        <v>212</v>
      </c>
      <c r="D159" s="50" t="s">
        <v>216</v>
      </c>
      <c r="E159" s="51" t="s">
        <v>340</v>
      </c>
      <c r="F159" s="50" t="s">
        <v>181</v>
      </c>
      <c r="G159" s="50" t="s">
        <v>177</v>
      </c>
      <c r="H159" s="52"/>
      <c r="I159" s="52" t="s">
        <v>108</v>
      </c>
      <c r="J159" s="84">
        <v>94200</v>
      </c>
      <c r="K159" s="50">
        <v>1</v>
      </c>
      <c r="L159" s="52"/>
      <c r="M159" s="52"/>
      <c r="N159" s="52" t="s">
        <v>110</v>
      </c>
      <c r="O159" s="53">
        <v>41034</v>
      </c>
      <c r="P159" s="54"/>
      <c r="Q159" s="53">
        <v>41067</v>
      </c>
      <c r="R159" s="52"/>
      <c r="S159" s="53">
        <v>41185</v>
      </c>
      <c r="T159" s="52"/>
      <c r="U159" s="52"/>
      <c r="V159" s="53"/>
      <c r="W159" s="52"/>
      <c r="X159" s="52"/>
      <c r="Y159" s="55"/>
    </row>
    <row r="160" spans="1:25" s="56" customFormat="1" ht="33.75" customHeight="1">
      <c r="A160" s="48" t="s">
        <v>183</v>
      </c>
      <c r="B160" s="52" t="s">
        <v>316</v>
      </c>
      <c r="C160" s="52" t="s">
        <v>212</v>
      </c>
      <c r="D160" s="50" t="s">
        <v>216</v>
      </c>
      <c r="E160" s="51" t="s">
        <v>341</v>
      </c>
      <c r="F160" s="50" t="s">
        <v>181</v>
      </c>
      <c r="G160" s="50" t="s">
        <v>177</v>
      </c>
      <c r="H160" s="52"/>
      <c r="I160" s="52" t="s">
        <v>108</v>
      </c>
      <c r="J160" s="84">
        <v>72421.5</v>
      </c>
      <c r="K160" s="50">
        <v>1</v>
      </c>
      <c r="L160" s="52"/>
      <c r="M160" s="52"/>
      <c r="N160" s="52" t="s">
        <v>110</v>
      </c>
      <c r="O160" s="53">
        <v>40959</v>
      </c>
      <c r="P160" s="54"/>
      <c r="Q160" s="53">
        <v>40988</v>
      </c>
      <c r="R160" s="52"/>
      <c r="S160" s="53">
        <v>41059</v>
      </c>
      <c r="T160" s="52"/>
      <c r="U160" s="52"/>
      <c r="V160" s="53"/>
      <c r="W160" s="52"/>
      <c r="X160" s="52"/>
      <c r="Y160" s="55"/>
    </row>
    <row r="161" spans="1:25" s="56" customFormat="1" ht="33.75" customHeight="1">
      <c r="A161" s="48" t="s">
        <v>183</v>
      </c>
      <c r="B161" s="52" t="s">
        <v>316</v>
      </c>
      <c r="C161" s="52" t="s">
        <v>212</v>
      </c>
      <c r="D161" s="50" t="s">
        <v>216</v>
      </c>
      <c r="E161" s="51" t="s">
        <v>343</v>
      </c>
      <c r="F161" s="50" t="s">
        <v>181</v>
      </c>
      <c r="G161" s="50" t="s">
        <v>177</v>
      </c>
      <c r="H161" s="52"/>
      <c r="I161" s="52" t="s">
        <v>108</v>
      </c>
      <c r="J161" s="84">
        <v>50000</v>
      </c>
      <c r="K161" s="50">
        <v>1</v>
      </c>
      <c r="L161" s="52"/>
      <c r="M161" s="52"/>
      <c r="N161" s="52" t="s">
        <v>110</v>
      </c>
      <c r="O161" s="53">
        <v>40944</v>
      </c>
      <c r="P161" s="54"/>
      <c r="Q161" s="53">
        <v>40956</v>
      </c>
      <c r="R161" s="52"/>
      <c r="S161" s="53">
        <v>41066</v>
      </c>
      <c r="T161" s="52"/>
      <c r="U161" s="52"/>
      <c r="V161" s="53"/>
      <c r="W161" s="52"/>
      <c r="X161" s="52"/>
      <c r="Y161" s="55"/>
    </row>
    <row r="162" spans="1:25" s="56" customFormat="1" ht="33.75" customHeight="1">
      <c r="A162" s="48" t="s">
        <v>183</v>
      </c>
      <c r="B162" s="52" t="s">
        <v>316</v>
      </c>
      <c r="C162" s="52" t="s">
        <v>212</v>
      </c>
      <c r="D162" s="50" t="s">
        <v>216</v>
      </c>
      <c r="E162" s="51" t="s">
        <v>344</v>
      </c>
      <c r="F162" s="50" t="s">
        <v>181</v>
      </c>
      <c r="G162" s="50" t="s">
        <v>177</v>
      </c>
      <c r="H162" s="52"/>
      <c r="I162" s="52" t="s">
        <v>108</v>
      </c>
      <c r="J162" s="84">
        <v>50000</v>
      </c>
      <c r="K162" s="50">
        <v>1</v>
      </c>
      <c r="L162" s="52"/>
      <c r="M162" s="52"/>
      <c r="N162" s="52" t="s">
        <v>110</v>
      </c>
      <c r="O162" s="53">
        <v>41227</v>
      </c>
      <c r="P162" s="54"/>
      <c r="Q162" s="53">
        <v>41257</v>
      </c>
      <c r="R162" s="52"/>
      <c r="S162" s="53">
        <v>41306</v>
      </c>
      <c r="T162" s="52"/>
      <c r="U162" s="52"/>
      <c r="V162" s="53"/>
      <c r="W162" s="52"/>
      <c r="X162" s="52"/>
      <c r="Y162" s="55"/>
    </row>
    <row r="163" spans="1:25" s="56" customFormat="1" ht="33.75" customHeight="1">
      <c r="A163" s="48" t="s">
        <v>183</v>
      </c>
      <c r="B163" s="52" t="s">
        <v>316</v>
      </c>
      <c r="C163" s="52" t="s">
        <v>212</v>
      </c>
      <c r="D163" s="50" t="s">
        <v>216</v>
      </c>
      <c r="E163" s="51" t="s">
        <v>345</v>
      </c>
      <c r="F163" s="50" t="s">
        <v>181</v>
      </c>
      <c r="G163" s="50" t="s">
        <v>177</v>
      </c>
      <c r="H163" s="52"/>
      <c r="I163" s="52" t="s">
        <v>108</v>
      </c>
      <c r="J163" s="84">
        <v>50000</v>
      </c>
      <c r="K163" s="50">
        <v>1</v>
      </c>
      <c r="L163" s="52"/>
      <c r="M163" s="52"/>
      <c r="N163" s="52" t="s">
        <v>110</v>
      </c>
      <c r="O163" s="53" t="s">
        <v>346</v>
      </c>
      <c r="P163" s="54"/>
      <c r="Q163" s="53">
        <v>41571</v>
      </c>
      <c r="R163" s="52"/>
      <c r="S163" s="53">
        <v>41620</v>
      </c>
      <c r="T163" s="52"/>
      <c r="U163" s="52"/>
      <c r="V163" s="53"/>
      <c r="W163" s="52"/>
      <c r="X163" s="52"/>
      <c r="Y163" s="55"/>
    </row>
    <row r="164" spans="1:42" s="56" customFormat="1" ht="54" customHeight="1">
      <c r="A164" s="48" t="s">
        <v>183</v>
      </c>
      <c r="B164" s="52" t="s">
        <v>221</v>
      </c>
      <c r="C164" s="52" t="s">
        <v>212</v>
      </c>
      <c r="D164" s="50" t="s">
        <v>216</v>
      </c>
      <c r="E164" s="51" t="s">
        <v>406</v>
      </c>
      <c r="F164" s="50" t="s">
        <v>181</v>
      </c>
      <c r="G164" s="50" t="s">
        <v>177</v>
      </c>
      <c r="H164" s="86"/>
      <c r="I164" s="52" t="s">
        <v>108</v>
      </c>
      <c r="J164" s="84">
        <f>3800*11+4000*12</f>
        <v>89800</v>
      </c>
      <c r="K164" s="50">
        <v>1</v>
      </c>
      <c r="L164" s="52"/>
      <c r="M164" s="52" t="s">
        <v>208</v>
      </c>
      <c r="N164" s="52" t="s">
        <v>116</v>
      </c>
      <c r="O164" s="53"/>
      <c r="P164" s="53"/>
      <c r="Q164" s="53">
        <v>40910</v>
      </c>
      <c r="R164" s="52"/>
      <c r="S164" s="53">
        <v>41274</v>
      </c>
      <c r="T164" s="52"/>
      <c r="U164" s="52"/>
      <c r="V164" s="53"/>
      <c r="W164" s="52"/>
      <c r="X164" s="52"/>
      <c r="Y164" s="55"/>
      <c r="AO164" s="57"/>
      <c r="AP164" s="57"/>
    </row>
    <row r="165" spans="1:42" s="56" customFormat="1" ht="43.5" customHeight="1">
      <c r="A165" s="48" t="s">
        <v>183</v>
      </c>
      <c r="B165" s="52" t="s">
        <v>221</v>
      </c>
      <c r="C165" s="52" t="s">
        <v>212</v>
      </c>
      <c r="D165" s="50" t="s">
        <v>216</v>
      </c>
      <c r="E165" s="51" t="s">
        <v>407</v>
      </c>
      <c r="F165" s="50" t="s">
        <v>181</v>
      </c>
      <c r="G165" s="50" t="s">
        <v>177</v>
      </c>
      <c r="H165" s="52"/>
      <c r="I165" s="52" t="s">
        <v>108</v>
      </c>
      <c r="J165" s="84">
        <f>2500*9+2700*12</f>
        <v>54900</v>
      </c>
      <c r="K165" s="50">
        <v>1</v>
      </c>
      <c r="L165" s="52"/>
      <c r="M165" s="52" t="s">
        <v>152</v>
      </c>
      <c r="N165" s="52" t="s">
        <v>116</v>
      </c>
      <c r="O165" s="52"/>
      <c r="P165" s="53"/>
      <c r="Q165" s="53">
        <v>40910</v>
      </c>
      <c r="R165" s="52"/>
      <c r="S165" s="53">
        <v>41274</v>
      </c>
      <c r="T165" s="52"/>
      <c r="U165" s="52"/>
      <c r="V165" s="53"/>
      <c r="W165" s="52"/>
      <c r="X165" s="52"/>
      <c r="Y165" s="55"/>
      <c r="AO165" s="57"/>
      <c r="AP165" s="57"/>
    </row>
    <row r="166" spans="1:42" s="56" customFormat="1" ht="51.75" customHeight="1">
      <c r="A166" s="48" t="s">
        <v>183</v>
      </c>
      <c r="B166" s="52" t="s">
        <v>221</v>
      </c>
      <c r="C166" s="52" t="s">
        <v>212</v>
      </c>
      <c r="D166" s="50" t="s">
        <v>216</v>
      </c>
      <c r="E166" s="51" t="s">
        <v>253</v>
      </c>
      <c r="F166" s="50" t="s">
        <v>181</v>
      </c>
      <c r="G166" s="50" t="s">
        <v>177</v>
      </c>
      <c r="H166" s="52"/>
      <c r="I166" s="52" t="s">
        <v>108</v>
      </c>
      <c r="J166" s="84">
        <f>2500*12</f>
        <v>30000</v>
      </c>
      <c r="K166" s="50">
        <v>1</v>
      </c>
      <c r="L166" s="52"/>
      <c r="M166" s="52" t="s">
        <v>152</v>
      </c>
      <c r="N166" s="52" t="s">
        <v>116</v>
      </c>
      <c r="O166" s="52"/>
      <c r="P166" s="53"/>
      <c r="Q166" s="53">
        <v>40910</v>
      </c>
      <c r="R166" s="52"/>
      <c r="S166" s="53">
        <v>41274</v>
      </c>
      <c r="T166" s="52"/>
      <c r="U166" s="52"/>
      <c r="V166" s="53"/>
      <c r="W166" s="52"/>
      <c r="X166" s="52"/>
      <c r="Y166" s="55"/>
      <c r="AO166" s="57"/>
      <c r="AP166" s="57"/>
    </row>
    <row r="167" spans="1:42" s="56" customFormat="1" ht="55.5" customHeight="1">
      <c r="A167" s="48" t="s">
        <v>183</v>
      </c>
      <c r="B167" s="52" t="s">
        <v>221</v>
      </c>
      <c r="C167" s="52" t="s">
        <v>212</v>
      </c>
      <c r="D167" s="50" t="s">
        <v>216</v>
      </c>
      <c r="E167" s="51" t="s">
        <v>405</v>
      </c>
      <c r="F167" s="50" t="s">
        <v>181</v>
      </c>
      <c r="G167" s="50" t="s">
        <v>177</v>
      </c>
      <c r="H167" s="52"/>
      <c r="I167" s="52" t="s">
        <v>108</v>
      </c>
      <c r="J167" s="84">
        <f>18900+12*2700</f>
        <v>51300</v>
      </c>
      <c r="K167" s="50">
        <v>1</v>
      </c>
      <c r="L167" s="52"/>
      <c r="M167" s="52" t="s">
        <v>152</v>
      </c>
      <c r="N167" s="52" t="s">
        <v>110</v>
      </c>
      <c r="O167" s="53"/>
      <c r="P167" s="54"/>
      <c r="Q167" s="53">
        <v>40910</v>
      </c>
      <c r="R167" s="52"/>
      <c r="S167" s="53">
        <v>41274</v>
      </c>
      <c r="T167" s="52"/>
      <c r="U167" s="52"/>
      <c r="V167" s="53"/>
      <c r="W167" s="52"/>
      <c r="X167" s="52"/>
      <c r="Y167" s="55"/>
      <c r="AO167" s="57"/>
      <c r="AP167" s="57"/>
    </row>
    <row r="168" spans="1:42" s="56" customFormat="1" ht="51" customHeight="1">
      <c r="A168" s="48" t="s">
        <v>183</v>
      </c>
      <c r="B168" s="52" t="s">
        <v>221</v>
      </c>
      <c r="C168" s="52" t="s">
        <v>212</v>
      </c>
      <c r="D168" s="50" t="s">
        <v>216</v>
      </c>
      <c r="E168" s="51" t="s">
        <v>408</v>
      </c>
      <c r="F168" s="50" t="s">
        <v>181</v>
      </c>
      <c r="G168" s="50" t="s">
        <v>177</v>
      </c>
      <c r="H168" s="52"/>
      <c r="I168" s="52" t="s">
        <v>108</v>
      </c>
      <c r="J168" s="84">
        <f>3100*7-(3100/30*7)+3100*12</f>
        <v>58176.66666666667</v>
      </c>
      <c r="K168" s="50">
        <v>1</v>
      </c>
      <c r="L168" s="52"/>
      <c r="M168" s="52" t="s">
        <v>152</v>
      </c>
      <c r="N168" s="52" t="s">
        <v>110</v>
      </c>
      <c r="O168" s="53"/>
      <c r="P168" s="54"/>
      <c r="Q168" s="53">
        <v>40910</v>
      </c>
      <c r="R168" s="52"/>
      <c r="S168" s="53">
        <v>41274</v>
      </c>
      <c r="T168" s="52"/>
      <c r="U168" s="52"/>
      <c r="V168" s="53"/>
      <c r="W168" s="52"/>
      <c r="X168" s="52"/>
      <c r="Y168" s="55"/>
      <c r="AO168" s="57"/>
      <c r="AP168" s="57"/>
    </row>
    <row r="169" spans="1:42" s="56" customFormat="1" ht="51" customHeight="1">
      <c r="A169" s="48" t="s">
        <v>183</v>
      </c>
      <c r="B169" s="52" t="s">
        <v>221</v>
      </c>
      <c r="C169" s="52" t="s">
        <v>212</v>
      </c>
      <c r="D169" s="50" t="s">
        <v>216</v>
      </c>
      <c r="E169" s="51" t="s">
        <v>409</v>
      </c>
      <c r="F169" s="50" t="s">
        <v>181</v>
      </c>
      <c r="G169" s="50" t="s">
        <v>177</v>
      </c>
      <c r="H169" s="52"/>
      <c r="I169" s="52" t="s">
        <v>108</v>
      </c>
      <c r="J169" s="84">
        <f>2500*5+12*2500</f>
        <v>42500</v>
      </c>
      <c r="K169" s="50">
        <v>1</v>
      </c>
      <c r="L169" s="52"/>
      <c r="M169" s="52" t="s">
        <v>208</v>
      </c>
      <c r="N169" s="52" t="s">
        <v>110</v>
      </c>
      <c r="O169" s="53"/>
      <c r="P169" s="54"/>
      <c r="Q169" s="53">
        <v>40910</v>
      </c>
      <c r="R169" s="52"/>
      <c r="S169" s="53">
        <v>41274</v>
      </c>
      <c r="T169" s="52"/>
      <c r="U169" s="52"/>
      <c r="V169" s="53"/>
      <c r="W169" s="52"/>
      <c r="X169" s="52"/>
      <c r="Y169" s="55"/>
      <c r="AO169" s="57"/>
      <c r="AP169" s="57"/>
    </row>
    <row r="170" spans="1:42" s="56" customFormat="1" ht="51" customHeight="1">
      <c r="A170" s="48" t="s">
        <v>183</v>
      </c>
      <c r="B170" s="52" t="s">
        <v>221</v>
      </c>
      <c r="C170" s="52" t="s">
        <v>212</v>
      </c>
      <c r="D170" s="50" t="s">
        <v>216</v>
      </c>
      <c r="E170" s="51" t="s">
        <v>410</v>
      </c>
      <c r="F170" s="50" t="s">
        <v>181</v>
      </c>
      <c r="G170" s="50" t="s">
        <v>177</v>
      </c>
      <c r="H170" s="86"/>
      <c r="I170" s="52" t="s">
        <v>108</v>
      </c>
      <c r="J170" s="84">
        <f>2500*6+2500*12</f>
        <v>45000</v>
      </c>
      <c r="K170" s="50">
        <v>1</v>
      </c>
      <c r="L170" s="52"/>
      <c r="M170" s="52" t="s">
        <v>208</v>
      </c>
      <c r="N170" s="52" t="s">
        <v>111</v>
      </c>
      <c r="O170" s="53"/>
      <c r="P170" s="54"/>
      <c r="Q170" s="53">
        <v>40910</v>
      </c>
      <c r="R170" s="52"/>
      <c r="S170" s="53">
        <v>41274</v>
      </c>
      <c r="T170" s="52"/>
      <c r="U170" s="52"/>
      <c r="V170" s="53"/>
      <c r="W170" s="52"/>
      <c r="X170" s="52"/>
      <c r="Y170" s="55"/>
      <c r="AO170" s="57"/>
      <c r="AP170" s="57"/>
    </row>
    <row r="171" spans="1:42" s="56" customFormat="1" ht="51" customHeight="1">
      <c r="A171" s="48" t="s">
        <v>183</v>
      </c>
      <c r="B171" s="52" t="s">
        <v>221</v>
      </c>
      <c r="C171" s="52" t="s">
        <v>212</v>
      </c>
      <c r="D171" s="50" t="s">
        <v>216</v>
      </c>
      <c r="E171" s="51" t="s">
        <v>411</v>
      </c>
      <c r="F171" s="50" t="s">
        <v>181</v>
      </c>
      <c r="G171" s="50" t="s">
        <v>177</v>
      </c>
      <c r="H171" s="52"/>
      <c r="I171" s="52" t="s">
        <v>108</v>
      </c>
      <c r="J171" s="84">
        <f>15083.25+12*2500</f>
        <v>45083.25</v>
      </c>
      <c r="K171" s="50">
        <v>1</v>
      </c>
      <c r="L171" s="52"/>
      <c r="M171" s="52" t="s">
        <v>208</v>
      </c>
      <c r="N171" s="52" t="s">
        <v>110</v>
      </c>
      <c r="O171" s="53"/>
      <c r="P171" s="54"/>
      <c r="Q171" s="53">
        <v>40910</v>
      </c>
      <c r="R171" s="52"/>
      <c r="S171" s="53">
        <v>41274</v>
      </c>
      <c r="T171" s="52"/>
      <c r="U171" s="52"/>
      <c r="V171" s="53"/>
      <c r="W171" s="52"/>
      <c r="X171" s="52"/>
      <c r="Y171" s="55"/>
      <c r="AO171" s="57"/>
      <c r="AP171" s="57"/>
    </row>
    <row r="172" spans="1:42" s="56" customFormat="1" ht="51" customHeight="1">
      <c r="A172" s="48" t="s">
        <v>183</v>
      </c>
      <c r="B172" s="52" t="s">
        <v>221</v>
      </c>
      <c r="C172" s="52" t="s">
        <v>212</v>
      </c>
      <c r="D172" s="50" t="s">
        <v>216</v>
      </c>
      <c r="E172" s="51" t="s">
        <v>354</v>
      </c>
      <c r="F172" s="50" t="s">
        <v>181</v>
      </c>
      <c r="G172" s="50" t="s">
        <v>177</v>
      </c>
      <c r="H172" s="52"/>
      <c r="I172" s="52" t="s">
        <v>108</v>
      </c>
      <c r="J172" s="84">
        <v>21600</v>
      </c>
      <c r="K172" s="50">
        <v>1</v>
      </c>
      <c r="L172" s="52"/>
      <c r="M172" s="52" t="s">
        <v>208</v>
      </c>
      <c r="N172" s="52" t="s">
        <v>110</v>
      </c>
      <c r="O172" s="53"/>
      <c r="P172" s="54"/>
      <c r="Q172" s="53">
        <v>40910</v>
      </c>
      <c r="R172" s="52"/>
      <c r="S172" s="53">
        <v>41274</v>
      </c>
      <c r="T172" s="52"/>
      <c r="U172" s="52"/>
      <c r="V172" s="53"/>
      <c r="W172" s="52"/>
      <c r="X172" s="52"/>
      <c r="Y172" s="55"/>
      <c r="AO172" s="57"/>
      <c r="AP172" s="57"/>
    </row>
    <row r="173" spans="1:42" s="56" customFormat="1" ht="51" customHeight="1">
      <c r="A173" s="48" t="s">
        <v>183</v>
      </c>
      <c r="B173" s="52" t="s">
        <v>221</v>
      </c>
      <c r="C173" s="52" t="s">
        <v>212</v>
      </c>
      <c r="D173" s="50" t="s">
        <v>216</v>
      </c>
      <c r="E173" s="51" t="s">
        <v>412</v>
      </c>
      <c r="F173" s="50" t="s">
        <v>181</v>
      </c>
      <c r="G173" s="50" t="s">
        <v>177</v>
      </c>
      <c r="H173" s="52"/>
      <c r="I173" s="52" t="s">
        <v>108</v>
      </c>
      <c r="J173" s="84">
        <f>2500*12</f>
        <v>30000</v>
      </c>
      <c r="K173" s="50">
        <v>1</v>
      </c>
      <c r="L173" s="52"/>
      <c r="M173" s="52" t="s">
        <v>208</v>
      </c>
      <c r="N173" s="52" t="s">
        <v>110</v>
      </c>
      <c r="O173" s="53"/>
      <c r="P173" s="54"/>
      <c r="Q173" s="53">
        <v>40910</v>
      </c>
      <c r="R173" s="52"/>
      <c r="S173" s="53">
        <v>41274</v>
      </c>
      <c r="T173" s="52"/>
      <c r="U173" s="52"/>
      <c r="V173" s="53"/>
      <c r="W173" s="52"/>
      <c r="X173" s="52"/>
      <c r="Y173" s="55"/>
      <c r="AO173" s="57"/>
      <c r="AP173" s="57"/>
    </row>
    <row r="174" spans="1:42" s="56" customFormat="1" ht="28.5" customHeight="1">
      <c r="A174" s="48" t="s">
        <v>183</v>
      </c>
      <c r="B174" s="52" t="s">
        <v>203</v>
      </c>
      <c r="C174" s="52" t="s">
        <v>234</v>
      </c>
      <c r="D174" s="52" t="s">
        <v>234</v>
      </c>
      <c r="E174" s="51" t="s">
        <v>385</v>
      </c>
      <c r="F174" s="50" t="s">
        <v>181</v>
      </c>
      <c r="G174" s="51" t="s">
        <v>210</v>
      </c>
      <c r="H174" s="51"/>
      <c r="I174" s="51" t="s">
        <v>211</v>
      </c>
      <c r="J174" s="84">
        <v>3500</v>
      </c>
      <c r="K174" s="50">
        <v>1</v>
      </c>
      <c r="L174" s="50" t="s">
        <v>204</v>
      </c>
      <c r="M174" s="51" t="s">
        <v>153</v>
      </c>
      <c r="N174" s="51" t="s">
        <v>110</v>
      </c>
      <c r="O174" s="60">
        <v>40709</v>
      </c>
      <c r="P174" s="51"/>
      <c r="Q174" s="60">
        <v>40725</v>
      </c>
      <c r="R174" s="51"/>
      <c r="S174" s="60">
        <v>41228</v>
      </c>
      <c r="T174" s="61"/>
      <c r="U174" s="61"/>
      <c r="V174" s="61"/>
      <c r="W174" s="61"/>
      <c r="X174" s="52"/>
      <c r="Y174" s="55"/>
      <c r="AO174" s="57"/>
      <c r="AP174" s="57"/>
    </row>
    <row r="175" spans="1:42" s="56" customFormat="1" ht="28.5" customHeight="1">
      <c r="A175" s="48" t="s">
        <v>183</v>
      </c>
      <c r="B175" s="52" t="s">
        <v>203</v>
      </c>
      <c r="C175" s="52" t="s">
        <v>235</v>
      </c>
      <c r="D175" s="52" t="s">
        <v>234</v>
      </c>
      <c r="E175" s="51" t="s">
        <v>386</v>
      </c>
      <c r="F175" s="50" t="s">
        <v>181</v>
      </c>
      <c r="G175" s="51" t="s">
        <v>210</v>
      </c>
      <c r="H175" s="51"/>
      <c r="I175" s="51" t="s">
        <v>211</v>
      </c>
      <c r="J175" s="84">
        <v>3500</v>
      </c>
      <c r="K175" s="50">
        <v>1</v>
      </c>
      <c r="L175" s="50" t="s">
        <v>204</v>
      </c>
      <c r="M175" s="51" t="s">
        <v>153</v>
      </c>
      <c r="N175" s="51" t="s">
        <v>110</v>
      </c>
      <c r="O175" s="60">
        <v>40813</v>
      </c>
      <c r="P175" s="51"/>
      <c r="Q175" s="60">
        <v>40821</v>
      </c>
      <c r="R175" s="51"/>
      <c r="S175" s="60">
        <v>41235</v>
      </c>
      <c r="T175" s="61"/>
      <c r="U175" s="61"/>
      <c r="V175" s="61"/>
      <c r="W175" s="61"/>
      <c r="X175" s="52"/>
      <c r="Y175" s="55"/>
      <c r="AO175" s="57"/>
      <c r="AP175" s="57"/>
    </row>
    <row r="176" spans="1:42" s="56" customFormat="1" ht="28.5" customHeight="1">
      <c r="A176" s="48" t="s">
        <v>183</v>
      </c>
      <c r="B176" s="52" t="s">
        <v>203</v>
      </c>
      <c r="C176" s="52" t="s">
        <v>212</v>
      </c>
      <c r="D176" s="52" t="s">
        <v>234</v>
      </c>
      <c r="E176" s="51" t="s">
        <v>332</v>
      </c>
      <c r="F176" s="50" t="s">
        <v>181</v>
      </c>
      <c r="G176" s="51" t="s">
        <v>210</v>
      </c>
      <c r="H176" s="51"/>
      <c r="I176" s="51" t="s">
        <v>211</v>
      </c>
      <c r="J176" s="84">
        <v>10585</v>
      </c>
      <c r="K176" s="50">
        <v>1</v>
      </c>
      <c r="L176" s="50" t="s">
        <v>204</v>
      </c>
      <c r="M176" s="51" t="s">
        <v>153</v>
      </c>
      <c r="N176" s="51" t="s">
        <v>110</v>
      </c>
      <c r="O176" s="60">
        <v>40924</v>
      </c>
      <c r="P176" s="51"/>
      <c r="Q176" s="60"/>
      <c r="R176" s="51"/>
      <c r="S176" s="60">
        <v>40973</v>
      </c>
      <c r="T176" s="61"/>
      <c r="U176" s="61"/>
      <c r="V176" s="61"/>
      <c r="W176" s="61"/>
      <c r="X176" s="52"/>
      <c r="Y176" s="55"/>
      <c r="AO176" s="57"/>
      <c r="AP176" s="57"/>
    </row>
    <row r="177" spans="1:42" s="56" customFormat="1" ht="28.5" customHeight="1">
      <c r="A177" s="48" t="s">
        <v>183</v>
      </c>
      <c r="B177" s="52" t="s">
        <v>203</v>
      </c>
      <c r="C177" s="52" t="s">
        <v>212</v>
      </c>
      <c r="D177" s="52" t="s">
        <v>234</v>
      </c>
      <c r="E177" s="51" t="s">
        <v>384</v>
      </c>
      <c r="F177" s="50" t="s">
        <v>181</v>
      </c>
      <c r="G177" s="51" t="s">
        <v>210</v>
      </c>
      <c r="H177" s="51"/>
      <c r="I177" s="51" t="s">
        <v>211</v>
      </c>
      <c r="J177" s="84">
        <v>1621</v>
      </c>
      <c r="K177" s="50">
        <v>1</v>
      </c>
      <c r="L177" s="50" t="s">
        <v>204</v>
      </c>
      <c r="M177" s="51" t="s">
        <v>153</v>
      </c>
      <c r="N177" s="51" t="s">
        <v>110</v>
      </c>
      <c r="O177" s="60">
        <v>40896</v>
      </c>
      <c r="P177" s="51"/>
      <c r="Q177" s="60">
        <v>40927</v>
      </c>
      <c r="R177" s="51"/>
      <c r="S177" s="60">
        <v>40927</v>
      </c>
      <c r="T177" s="61"/>
      <c r="U177" s="61"/>
      <c r="V177" s="61"/>
      <c r="W177" s="61"/>
      <c r="X177" s="52"/>
      <c r="Y177" s="55"/>
      <c r="AO177" s="57"/>
      <c r="AP177" s="57"/>
    </row>
    <row r="178" spans="1:42" s="56" customFormat="1" ht="28.5" customHeight="1">
      <c r="A178" s="48" t="s">
        <v>183</v>
      </c>
      <c r="B178" s="52" t="s">
        <v>203</v>
      </c>
      <c r="C178" s="52" t="s">
        <v>212</v>
      </c>
      <c r="D178" s="52" t="s">
        <v>234</v>
      </c>
      <c r="E178" s="51" t="s">
        <v>393</v>
      </c>
      <c r="F178" s="50" t="s">
        <v>181</v>
      </c>
      <c r="G178" s="51" t="s">
        <v>210</v>
      </c>
      <c r="H178" s="51"/>
      <c r="I178" s="51" t="s">
        <v>211</v>
      </c>
      <c r="J178" s="84">
        <v>500</v>
      </c>
      <c r="K178" s="50">
        <v>1</v>
      </c>
      <c r="L178" s="50" t="s">
        <v>204</v>
      </c>
      <c r="M178" s="51" t="s">
        <v>153</v>
      </c>
      <c r="N178" s="51" t="s">
        <v>110</v>
      </c>
      <c r="O178" s="60">
        <v>40927</v>
      </c>
      <c r="P178" s="51"/>
      <c r="Q178" s="60">
        <v>40927</v>
      </c>
      <c r="R178" s="51"/>
      <c r="S178" s="60">
        <v>40927</v>
      </c>
      <c r="T178" s="61"/>
      <c r="U178" s="61"/>
      <c r="V178" s="61"/>
      <c r="W178" s="61"/>
      <c r="X178" s="52"/>
      <c r="Y178" s="55"/>
      <c r="AO178" s="57"/>
      <c r="AP178" s="57"/>
    </row>
    <row r="179" spans="1:42" s="56" customFormat="1" ht="28.5" customHeight="1">
      <c r="A179" s="48" t="s">
        <v>183</v>
      </c>
      <c r="B179" s="52" t="s">
        <v>203</v>
      </c>
      <c r="C179" s="52" t="s">
        <v>212</v>
      </c>
      <c r="D179" s="52" t="s">
        <v>234</v>
      </c>
      <c r="E179" s="51" t="s">
        <v>402</v>
      </c>
      <c r="F179" s="50" t="s">
        <v>181</v>
      </c>
      <c r="G179" s="51" t="s">
        <v>210</v>
      </c>
      <c r="H179" s="51"/>
      <c r="I179" s="51" t="s">
        <v>211</v>
      </c>
      <c r="J179" s="84">
        <v>5000</v>
      </c>
      <c r="K179" s="50">
        <v>1</v>
      </c>
      <c r="L179" s="50" t="s">
        <v>204</v>
      </c>
      <c r="M179" s="51" t="s">
        <v>153</v>
      </c>
      <c r="N179" s="51" t="s">
        <v>110</v>
      </c>
      <c r="O179" s="60">
        <v>40927</v>
      </c>
      <c r="P179" s="51"/>
      <c r="Q179" s="60">
        <v>40927</v>
      </c>
      <c r="R179" s="51"/>
      <c r="S179" s="60">
        <v>40927</v>
      </c>
      <c r="T179" s="61"/>
      <c r="U179" s="61"/>
      <c r="V179" s="61"/>
      <c r="W179" s="61"/>
      <c r="X179" s="52"/>
      <c r="Y179" s="55"/>
      <c r="AO179" s="57"/>
      <c r="AP179" s="57"/>
    </row>
    <row r="180" spans="1:42" s="56" customFormat="1" ht="28.5" customHeight="1">
      <c r="A180" s="48" t="s">
        <v>183</v>
      </c>
      <c r="B180" s="52" t="s">
        <v>203</v>
      </c>
      <c r="C180" s="52" t="s">
        <v>235</v>
      </c>
      <c r="D180" s="52" t="s">
        <v>234</v>
      </c>
      <c r="E180" s="51" t="s">
        <v>333</v>
      </c>
      <c r="F180" s="50" t="s">
        <v>181</v>
      </c>
      <c r="G180" s="51" t="s">
        <v>210</v>
      </c>
      <c r="H180" s="51"/>
      <c r="I180" s="51" t="s">
        <v>211</v>
      </c>
      <c r="J180" s="84">
        <v>23000</v>
      </c>
      <c r="K180" s="50">
        <v>1</v>
      </c>
      <c r="L180" s="50" t="s">
        <v>204</v>
      </c>
      <c r="M180" s="51" t="s">
        <v>153</v>
      </c>
      <c r="N180" s="51" t="s">
        <v>110</v>
      </c>
      <c r="O180" s="60">
        <v>40927</v>
      </c>
      <c r="P180" s="51"/>
      <c r="Q180" s="60">
        <v>40361</v>
      </c>
      <c r="R180" s="51"/>
      <c r="S180" s="60">
        <v>41347</v>
      </c>
      <c r="T180" s="61"/>
      <c r="U180" s="61"/>
      <c r="V180" s="61"/>
      <c r="W180" s="61"/>
      <c r="X180" s="52"/>
      <c r="Y180" s="55"/>
      <c r="AO180" s="57"/>
      <c r="AP180" s="57"/>
    </row>
    <row r="181" spans="1:42" s="56" customFormat="1" ht="28.5" customHeight="1" thickBot="1">
      <c r="A181" s="69" t="s">
        <v>183</v>
      </c>
      <c r="B181" s="70" t="s">
        <v>203</v>
      </c>
      <c r="C181" s="70" t="s">
        <v>235</v>
      </c>
      <c r="D181" s="70" t="s">
        <v>234</v>
      </c>
      <c r="E181" s="51" t="s">
        <v>342</v>
      </c>
      <c r="F181" s="71" t="s">
        <v>181</v>
      </c>
      <c r="G181" s="75" t="s">
        <v>210</v>
      </c>
      <c r="H181" s="75"/>
      <c r="I181" s="75" t="s">
        <v>211</v>
      </c>
      <c r="J181" s="84">
        <v>5702</v>
      </c>
      <c r="K181" s="50">
        <v>1</v>
      </c>
      <c r="L181" s="71" t="s">
        <v>204</v>
      </c>
      <c r="M181" s="75" t="s">
        <v>153</v>
      </c>
      <c r="N181" s="75" t="s">
        <v>110</v>
      </c>
      <c r="O181" s="76"/>
      <c r="P181" s="75"/>
      <c r="Q181" s="76">
        <v>40463</v>
      </c>
      <c r="R181" s="75"/>
      <c r="S181" s="76">
        <v>40845</v>
      </c>
      <c r="T181" s="77"/>
      <c r="U181" s="77"/>
      <c r="V181" s="77"/>
      <c r="W181" s="77"/>
      <c r="X181" s="70"/>
      <c r="Y181" s="74"/>
      <c r="AO181" s="57"/>
      <c r="AP181" s="57"/>
    </row>
    <row r="182" ht="42" customHeight="1">
      <c r="J182" s="80"/>
    </row>
    <row r="183" ht="12.75">
      <c r="AO183" s="30" t="s">
        <v>162</v>
      </c>
    </row>
    <row r="184" ht="12.75">
      <c r="AO184" s="30" t="s">
        <v>63</v>
      </c>
    </row>
    <row r="185" spans="10:41" ht="12.75">
      <c r="J185" s="41"/>
      <c r="AO185" s="32" t="s">
        <v>177</v>
      </c>
    </row>
    <row r="186" ht="18.75">
      <c r="M186" s="85"/>
    </row>
    <row r="189" ht="12.75">
      <c r="G189" s="42"/>
    </row>
    <row r="190" spans="7:10" ht="12.75">
      <c r="G190" s="82"/>
      <c r="H190" s="82"/>
      <c r="J190" s="82"/>
    </row>
    <row r="191" spans="9:10" ht="12.75">
      <c r="I191" s="41"/>
      <c r="J191" s="82"/>
    </row>
    <row r="192" spans="10:11" ht="12.75">
      <c r="J192" s="82"/>
      <c r="K192" s="41"/>
    </row>
    <row r="193" spans="7:11" ht="12.75">
      <c r="G193" s="82"/>
      <c r="J193" s="82"/>
      <c r="K193" s="41"/>
    </row>
    <row r="194" spans="10:11" ht="12.75">
      <c r="J194" s="82"/>
      <c r="K194" s="41"/>
    </row>
    <row r="195" spans="10:11" ht="12.75">
      <c r="J195" s="82"/>
      <c r="K195" s="41"/>
    </row>
    <row r="196" spans="10:11" ht="12.75">
      <c r="J196" s="83"/>
      <c r="K196" s="41"/>
    </row>
    <row r="197" ht="12.75">
      <c r="K197" s="41"/>
    </row>
    <row r="198" ht="12.75">
      <c r="K198" s="41"/>
    </row>
    <row r="199" ht="12.75">
      <c r="K199" s="41"/>
    </row>
    <row r="200" ht="12.75">
      <c r="K200" s="42"/>
    </row>
    <row r="203" ht="12.75">
      <c r="G203" s="41"/>
    </row>
  </sheetData>
  <sheetProtection/>
  <mergeCells count="173">
    <mergeCell ref="AH57:AH59"/>
    <mergeCell ref="P58:Q58"/>
    <mergeCell ref="R58:S58"/>
    <mergeCell ref="T58:U58"/>
    <mergeCell ref="V58:W58"/>
    <mergeCell ref="X58:Y58"/>
    <mergeCell ref="Z58:AA58"/>
    <mergeCell ref="AB58:AC58"/>
    <mergeCell ref="P57:AE57"/>
    <mergeCell ref="AD58:AE58"/>
    <mergeCell ref="K57:K59"/>
    <mergeCell ref="L57:L59"/>
    <mergeCell ref="M57:M59"/>
    <mergeCell ref="N57:N59"/>
    <mergeCell ref="AF57:AF59"/>
    <mergeCell ref="AG57:AG59"/>
    <mergeCell ref="O57:O59"/>
    <mergeCell ref="E57:E59"/>
    <mergeCell ref="F57:F59"/>
    <mergeCell ref="G57:G59"/>
    <mergeCell ref="H57:H59"/>
    <mergeCell ref="I57:I59"/>
    <mergeCell ref="J57:J59"/>
    <mergeCell ref="B5:B7"/>
    <mergeCell ref="C5:C7"/>
    <mergeCell ref="B41:B43"/>
    <mergeCell ref="C41:C43"/>
    <mergeCell ref="A40:AH40"/>
    <mergeCell ref="A41:A43"/>
    <mergeCell ref="D41:D43"/>
    <mergeCell ref="E41:E43"/>
    <mergeCell ref="I41:I43"/>
    <mergeCell ref="A39:AH39"/>
    <mergeCell ref="AI75:AN75"/>
    <mergeCell ref="N41:N43"/>
    <mergeCell ref="N69:N71"/>
    <mergeCell ref="O41:O43"/>
    <mergeCell ref="P41:AE41"/>
    <mergeCell ref="AB70:AC70"/>
    <mergeCell ref="A75:AH75"/>
    <mergeCell ref="A56:AH56"/>
    <mergeCell ref="A57:A59"/>
    <mergeCell ref="B57:B59"/>
    <mergeCell ref="R70:S70"/>
    <mergeCell ref="O77:P77"/>
    <mergeCell ref="Q77:R77"/>
    <mergeCell ref="S77:T77"/>
    <mergeCell ref="C69:C71"/>
    <mergeCell ref="AH5:AH7"/>
    <mergeCell ref="P6:Q6"/>
    <mergeCell ref="R6:S6"/>
    <mergeCell ref="C57:C59"/>
    <mergeCell ref="D57:D59"/>
    <mergeCell ref="AE77:AF77"/>
    <mergeCell ref="AG77:AH77"/>
    <mergeCell ref="AI77:AJ77"/>
    <mergeCell ref="O76:AJ76"/>
    <mergeCell ref="AN76:AN78"/>
    <mergeCell ref="O69:O71"/>
    <mergeCell ref="P69:AE69"/>
    <mergeCell ref="AF69:AF71"/>
    <mergeCell ref="AG69:AG71"/>
    <mergeCell ref="P70:Q70"/>
    <mergeCell ref="AB42:AC42"/>
    <mergeCell ref="U77:V77"/>
    <mergeCell ref="W77:X77"/>
    <mergeCell ref="Y77:Z77"/>
    <mergeCell ref="AA77:AB77"/>
    <mergeCell ref="AH69:AH71"/>
    <mergeCell ref="A67:AH67"/>
    <mergeCell ref="A74:AH74"/>
    <mergeCell ref="J41:J43"/>
    <mergeCell ref="D76:D78"/>
    <mergeCell ref="K103:K105"/>
    <mergeCell ref="A102:Y102"/>
    <mergeCell ref="Q104:R104"/>
    <mergeCell ref="F76:F78"/>
    <mergeCell ref="G76:G78"/>
    <mergeCell ref="A101:AN101"/>
    <mergeCell ref="AL76:AL78"/>
    <mergeCell ref="AM76:AM78"/>
    <mergeCell ref="AK76:AK78"/>
    <mergeCell ref="AC77:AD77"/>
    <mergeCell ref="V103:V105"/>
    <mergeCell ref="L103:L105"/>
    <mergeCell ref="I103:I105"/>
    <mergeCell ref="B103:B105"/>
    <mergeCell ref="W103:W105"/>
    <mergeCell ref="U103:U105"/>
    <mergeCell ref="C103:C105"/>
    <mergeCell ref="O103:T103"/>
    <mergeCell ref="F103:F105"/>
    <mergeCell ref="M103:M105"/>
    <mergeCell ref="H76:H78"/>
    <mergeCell ref="J76:J78"/>
    <mergeCell ref="B76:B78"/>
    <mergeCell ref="C76:C78"/>
    <mergeCell ref="M76:M78"/>
    <mergeCell ref="S104:T104"/>
    <mergeCell ref="N103:N105"/>
    <mergeCell ref="E76:E78"/>
    <mergeCell ref="N76:N78"/>
    <mergeCell ref="J103:J105"/>
    <mergeCell ref="A76:A78"/>
    <mergeCell ref="D103:D105"/>
    <mergeCell ref="E103:E105"/>
    <mergeCell ref="L76:L78"/>
    <mergeCell ref="K76:K78"/>
    <mergeCell ref="X103:X105"/>
    <mergeCell ref="H103:H105"/>
    <mergeCell ref="G103:G105"/>
    <mergeCell ref="A103:A105"/>
    <mergeCell ref="I76:I78"/>
    <mergeCell ref="G5:G7"/>
    <mergeCell ref="H5:H7"/>
    <mergeCell ref="AD6:AE6"/>
    <mergeCell ref="I5:I7"/>
    <mergeCell ref="Y103:Y105"/>
    <mergeCell ref="O104:P104"/>
    <mergeCell ref="J69:J71"/>
    <mergeCell ref="K69:K71"/>
    <mergeCell ref="K41:K43"/>
    <mergeCell ref="T70:U70"/>
    <mergeCell ref="X6:Y6"/>
    <mergeCell ref="Z6:AA6"/>
    <mergeCell ref="AB6:AC6"/>
    <mergeCell ref="P5:AE5"/>
    <mergeCell ref="A3:AH3"/>
    <mergeCell ref="A4:AH4"/>
    <mergeCell ref="A5:A7"/>
    <mergeCell ref="D5:D7"/>
    <mergeCell ref="E5:E7"/>
    <mergeCell ref="F5:F7"/>
    <mergeCell ref="AF5:AF7"/>
    <mergeCell ref="AG5:AG7"/>
    <mergeCell ref="J5:J7"/>
    <mergeCell ref="K5:K7"/>
    <mergeCell ref="L5:L7"/>
    <mergeCell ref="T6:U6"/>
    <mergeCell ref="V6:W6"/>
    <mergeCell ref="O5:O7"/>
    <mergeCell ref="N5:N7"/>
    <mergeCell ref="M5:M7"/>
    <mergeCell ref="AH41:AH43"/>
    <mergeCell ref="P42:Q42"/>
    <mergeCell ref="R42:S42"/>
    <mergeCell ref="T42:U42"/>
    <mergeCell ref="V42:W42"/>
    <mergeCell ref="X42:Y42"/>
    <mergeCell ref="AD42:AE42"/>
    <mergeCell ref="AF41:AF43"/>
    <mergeCell ref="AG41:AG43"/>
    <mergeCell ref="Z42:AA42"/>
    <mergeCell ref="E69:E71"/>
    <mergeCell ref="A69:A71"/>
    <mergeCell ref="D69:D71"/>
    <mergeCell ref="L69:L71"/>
    <mergeCell ref="M69:M71"/>
    <mergeCell ref="AD70:AE70"/>
    <mergeCell ref="V70:W70"/>
    <mergeCell ref="X70:Y70"/>
    <mergeCell ref="Z70:AA70"/>
    <mergeCell ref="B69:B71"/>
    <mergeCell ref="M41:M43"/>
    <mergeCell ref="F41:F43"/>
    <mergeCell ref="G41:G43"/>
    <mergeCell ref="H41:H43"/>
    <mergeCell ref="L41:L43"/>
    <mergeCell ref="F69:F71"/>
    <mergeCell ref="G69:G71"/>
    <mergeCell ref="H69:H71"/>
    <mergeCell ref="I69:I71"/>
    <mergeCell ref="A68:AH68"/>
  </mergeCells>
  <dataValidations count="17">
    <dataValidation type="list" allowBlank="1" showInputMessage="1" showErrorMessage="1" sqref="O44:O55 N79:N100 N106:N173 O72:O73 O14:O38 O60:O66">
      <formula1>$AO$7:$AO$40</formula1>
    </dataValidation>
    <dataValidation type="list" allowBlank="1" showInputMessage="1" showErrorMessage="1" sqref="M79:M100 N60:N66 M106:M173 N72:N73 N8:N38 N44:N55">
      <formula1>$AO$5:$AO$6</formula1>
    </dataValidation>
    <dataValidation type="list" allowBlank="1" showInputMessage="1" showErrorMessage="1" sqref="G61:G62 G65:G66 G106:G173">
      <formula1>$AO$183:$AO$185</formula1>
    </dataValidation>
    <dataValidation type="list" allowBlank="1" showInputMessage="1" showErrorMessage="1" sqref="K61:K66 I106:I173">
      <formula1>$AO$180:$AO$180</formula1>
    </dataValidation>
    <dataValidation type="list" allowBlank="1" showInputMessage="1" showErrorMessage="1" sqref="G72:G73 G36:G38 G44:G55 G60 G63:G64 G16:G27">
      <formula1>$AO$43:$AO$68</formula1>
    </dataValidation>
    <dataValidation type="list" allowBlank="1" showInputMessage="1" showErrorMessage="1" sqref="G79:G100">
      <formula1>$AO$72:$AO$75</formula1>
    </dataValidation>
    <dataValidation type="list" allowBlank="1" showInputMessage="1" showErrorMessage="1" sqref="J72:J73 I79:I100">
      <formula1>#REF!</formula1>
    </dataValidation>
    <dataValidation type="list" allowBlank="1" showInputMessage="1" showErrorMessage="1" sqref="J79:J100">
      <formula1>$AO$105:$AO$108</formula1>
    </dataValidation>
    <dataValidation type="list" allowBlank="1" showInputMessage="1" showErrorMessage="1" sqref="K72:K73">
      <formula1>$AO$104</formula1>
    </dataValidation>
    <dataValidation type="list" allowBlank="1" showInputMessage="1" showErrorMessage="1" sqref="K60 K44:K55">
      <formula1>$AO$79:$AO$92</formula1>
    </dataValidation>
    <dataValidation type="list" allowBlank="1" showInputMessage="1" showErrorMessage="1" sqref="K14:K38">
      <formula1>$AO$100:$AO$101</formula1>
    </dataValidation>
    <dataValidation type="list" allowBlank="1" showInputMessage="1" showErrorMessage="1" sqref="J14:J38">
      <formula1>$AO$176:$AO$177</formula1>
    </dataValidation>
    <dataValidation type="list" allowBlank="1" showInputMessage="1" showErrorMessage="1" sqref="J8:J13">
      <formula1>$AO$180:$AO$181</formula1>
    </dataValidation>
    <dataValidation type="list" allowBlank="1" showInputMessage="1" showErrorMessage="1" sqref="K8:K13">
      <formula1>$AO$103:$AO$105</formula1>
    </dataValidation>
    <dataValidation type="list" allowBlank="1" showInputMessage="1" showErrorMessage="1" sqref="O8:O13">
      <formula1>$AO$7:$AO$44</formula1>
    </dataValidation>
    <dataValidation type="list" allowBlank="1" showInputMessage="1" showErrorMessage="1" sqref="J60:J66 J44:J55">
      <formula1>$AO$165:$AO$175</formula1>
    </dataValidation>
    <dataValidation type="list" allowBlank="1" showInputMessage="1" showErrorMessage="1" sqref="G28:G35 G8:G15">
      <formula1>$AO$46:$AO$72</formula1>
    </dataValidation>
  </dataValidations>
  <printOptions horizontalCentered="1"/>
  <pageMargins left="0.15748031496062992" right="0.15748031496062992" top="0.7874015748031497" bottom="0.7874015748031497" header="0.31496062992125984" footer="0.31496062992125984"/>
  <pageSetup fitToHeight="14" horizontalDpi="600" verticalDpi="600" orientation="landscape" scale="50" r:id="rId3"/>
  <headerFooter alignWithMargins="0">
    <oddHeader xml:space="preserve">&amp;CPLAN DE ADQUISICIONES </oddHeader>
    <oddFooter>&amp;L&amp;"Arial,Bold"SEPA Confidencial&amp;C&amp;D&amp;RPage &amp;P</oddFooter>
  </headerFooter>
  <legacyDrawing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B89"/>
  <sheetViews>
    <sheetView zoomScalePageLayoutView="0" workbookViewId="0" topLeftCell="A1">
      <pane ySplit="1" topLeftCell="A2" activePane="bottomLeft" state="frozen"/>
      <selection pane="topLeft" activeCell="D16" sqref="D16"/>
      <selection pane="bottomLeft" activeCell="A25" sqref="A25:B25"/>
    </sheetView>
  </sheetViews>
  <sheetFormatPr defaultColWidth="11.421875" defaultRowHeight="12.75"/>
  <cols>
    <col min="1" max="1" width="119.8515625" style="1" bestFit="1" customWidth="1"/>
    <col min="2" max="2" width="46.7109375" style="1" bestFit="1" customWidth="1"/>
    <col min="3" max="16384" width="11.421875" style="1" customWidth="1"/>
  </cols>
  <sheetData>
    <row r="1" spans="1:2" ht="32.25" customHeight="1">
      <c r="A1" s="125" t="s">
        <v>54</v>
      </c>
      <c r="B1" s="125"/>
    </row>
    <row r="2" spans="1:2" s="2" customFormat="1" ht="15.75" customHeight="1">
      <c r="A2" s="7" t="s">
        <v>146</v>
      </c>
      <c r="B2" s="6" t="s">
        <v>147</v>
      </c>
    </row>
    <row r="3" spans="1:2" s="2" customFormat="1" ht="12.75" customHeight="1">
      <c r="A3" s="5" t="s">
        <v>128</v>
      </c>
      <c r="B3" s="4" t="s">
        <v>139</v>
      </c>
    </row>
    <row r="4" spans="1:2" s="2" customFormat="1" ht="12.75" customHeight="1">
      <c r="A4" s="5" t="s">
        <v>129</v>
      </c>
      <c r="B4" s="4" t="s">
        <v>140</v>
      </c>
    </row>
    <row r="5" spans="1:2" s="2" customFormat="1" ht="12.75" customHeight="1">
      <c r="A5" s="5" t="s">
        <v>131</v>
      </c>
      <c r="B5" s="4" t="s">
        <v>141</v>
      </c>
    </row>
    <row r="6" spans="1:2" s="2" customFormat="1" ht="12.75" customHeight="1">
      <c r="A6" s="5" t="s">
        <v>132</v>
      </c>
      <c r="B6" s="4" t="s">
        <v>142</v>
      </c>
    </row>
    <row r="7" spans="1:2" s="2" customFormat="1" ht="15.75" customHeight="1">
      <c r="A7" s="7" t="s">
        <v>148</v>
      </c>
      <c r="B7" s="6" t="s">
        <v>149</v>
      </c>
    </row>
    <row r="8" spans="1:2" s="2" customFormat="1" ht="12.75" customHeight="1">
      <c r="A8" s="5" t="s">
        <v>133</v>
      </c>
      <c r="B8" s="4" t="s">
        <v>143</v>
      </c>
    </row>
    <row r="9" spans="1:2" s="2" customFormat="1" ht="12.75" customHeight="1">
      <c r="A9" s="5" t="s">
        <v>134</v>
      </c>
      <c r="B9" s="4" t="s">
        <v>144</v>
      </c>
    </row>
    <row r="10" spans="1:2" s="2" customFormat="1" ht="12.75" customHeight="1">
      <c r="A10" s="5" t="s">
        <v>130</v>
      </c>
      <c r="B10" s="4" t="s">
        <v>145</v>
      </c>
    </row>
    <row r="11" spans="1:2" s="2" customFormat="1" ht="12.75" customHeight="1">
      <c r="A11" s="5" t="s">
        <v>135</v>
      </c>
      <c r="B11" s="4" t="s">
        <v>141</v>
      </c>
    </row>
    <row r="12" spans="1:2" s="2" customFormat="1" ht="12.75" customHeight="1">
      <c r="A12" s="5"/>
      <c r="B12" s="4" t="s">
        <v>142</v>
      </c>
    </row>
    <row r="13" spans="1:2" ht="15.75">
      <c r="A13" s="123" t="s">
        <v>55</v>
      </c>
      <c r="B13" s="123"/>
    </row>
    <row r="14" spans="1:2" ht="12.75">
      <c r="A14" s="122" t="s">
        <v>5</v>
      </c>
      <c r="B14" s="122"/>
    </row>
    <row r="15" spans="1:2" ht="12.75" customHeight="1">
      <c r="A15" s="122" t="s">
        <v>6</v>
      </c>
      <c r="B15" s="122"/>
    </row>
    <row r="16" spans="1:2" ht="12.75">
      <c r="A16" s="122" t="s">
        <v>56</v>
      </c>
      <c r="B16" s="122"/>
    </row>
    <row r="17" spans="1:2" ht="12.75">
      <c r="A17" s="122" t="s">
        <v>57</v>
      </c>
      <c r="B17" s="122"/>
    </row>
    <row r="18" spans="1:2" ht="12.75">
      <c r="A18" s="122" t="s">
        <v>58</v>
      </c>
      <c r="B18" s="122"/>
    </row>
    <row r="19" spans="1:2" ht="12.75">
      <c r="A19" s="122" t="s">
        <v>8</v>
      </c>
      <c r="B19" s="122"/>
    </row>
    <row r="20" spans="1:2" ht="12.75">
      <c r="A20" s="122" t="s">
        <v>9</v>
      </c>
      <c r="B20" s="122"/>
    </row>
    <row r="21" spans="1:2" ht="12.75" customHeight="1">
      <c r="A21" s="122" t="s">
        <v>12</v>
      </c>
      <c r="B21" s="122"/>
    </row>
    <row r="22" spans="1:2" ht="12.75">
      <c r="A22" s="124" t="s">
        <v>59</v>
      </c>
      <c r="B22" s="124"/>
    </row>
    <row r="23" spans="1:2" ht="12.75">
      <c r="A23" s="122" t="s">
        <v>13</v>
      </c>
      <c r="B23" s="122"/>
    </row>
    <row r="24" spans="1:2" ht="12.75">
      <c r="A24" s="122" t="s">
        <v>11</v>
      </c>
      <c r="B24" s="122"/>
    </row>
    <row r="25" spans="1:2" ht="12.75">
      <c r="A25" s="122" t="s">
        <v>60</v>
      </c>
      <c r="B25" s="122"/>
    </row>
    <row r="26" spans="1:2" ht="12.75">
      <c r="A26" s="122" t="s">
        <v>14</v>
      </c>
      <c r="B26" s="122"/>
    </row>
    <row r="27" spans="1:2" ht="15.75">
      <c r="A27" s="123" t="s">
        <v>19</v>
      </c>
      <c r="B27" s="123"/>
    </row>
    <row r="28" spans="1:2" ht="12.75" customHeight="1">
      <c r="A28" s="122" t="s">
        <v>61</v>
      </c>
      <c r="B28" s="122"/>
    </row>
    <row r="29" spans="1:2" ht="12.75" customHeight="1">
      <c r="A29" s="122" t="s">
        <v>62</v>
      </c>
      <c r="B29" s="122"/>
    </row>
    <row r="30" spans="1:2" ht="12.75" customHeight="1">
      <c r="A30" s="122" t="s">
        <v>63</v>
      </c>
      <c r="B30" s="122"/>
    </row>
    <row r="31" spans="1:2" ht="12.75" customHeight="1">
      <c r="A31" s="122" t="s">
        <v>64</v>
      </c>
      <c r="B31" s="122"/>
    </row>
    <row r="32" spans="1:2" ht="12.75" customHeight="1">
      <c r="A32" s="122" t="s">
        <v>65</v>
      </c>
      <c r="B32" s="122"/>
    </row>
    <row r="33" spans="1:2" ht="12.75" customHeight="1">
      <c r="A33" s="122" t="s">
        <v>66</v>
      </c>
      <c r="B33" s="122"/>
    </row>
    <row r="34" spans="1:2" ht="12.75" customHeight="1">
      <c r="A34" s="122" t="s">
        <v>67</v>
      </c>
      <c r="B34" s="122"/>
    </row>
    <row r="35" spans="1:2" ht="12.75" customHeight="1">
      <c r="A35" s="122" t="s">
        <v>68</v>
      </c>
      <c r="B35" s="122"/>
    </row>
    <row r="36" spans="1:2" ht="12.75" customHeight="1">
      <c r="A36" s="122" t="s">
        <v>69</v>
      </c>
      <c r="B36" s="122"/>
    </row>
    <row r="37" spans="1:2" ht="15.75">
      <c r="A37" s="123" t="s">
        <v>70</v>
      </c>
      <c r="B37" s="123"/>
    </row>
    <row r="38" spans="1:2" ht="12.75">
      <c r="A38" s="122" t="s">
        <v>138</v>
      </c>
      <c r="B38" s="122"/>
    </row>
    <row r="39" spans="1:2" ht="12.75">
      <c r="A39" s="122" t="s">
        <v>63</v>
      </c>
      <c r="B39" s="122"/>
    </row>
    <row r="40" spans="1:2" ht="12.75" customHeight="1">
      <c r="A40" s="122" t="s">
        <v>126</v>
      </c>
      <c r="B40" s="122"/>
    </row>
    <row r="41" spans="1:2" ht="12.75" customHeight="1">
      <c r="A41" s="122" t="s">
        <v>71</v>
      </c>
      <c r="B41" s="122"/>
    </row>
    <row r="42" spans="1:2" ht="12.75" customHeight="1">
      <c r="A42" s="122" t="s">
        <v>127</v>
      </c>
      <c r="B42" s="122"/>
    </row>
    <row r="43" spans="1:2" ht="12.75" customHeight="1">
      <c r="A43" s="122" t="s">
        <v>72</v>
      </c>
      <c r="B43" s="122"/>
    </row>
    <row r="44" spans="1:2" ht="12.75" customHeight="1">
      <c r="A44" s="122" t="s">
        <v>73</v>
      </c>
      <c r="B44" s="122"/>
    </row>
    <row r="45" spans="1:2" ht="12.75" customHeight="1">
      <c r="A45" s="122" t="s">
        <v>74</v>
      </c>
      <c r="B45" s="122"/>
    </row>
    <row r="46" spans="1:2" ht="12.75" customHeight="1">
      <c r="A46" s="122" t="s">
        <v>75</v>
      </c>
      <c r="B46" s="122"/>
    </row>
    <row r="47" spans="1:2" ht="15.75" customHeight="1">
      <c r="A47" s="123" t="s">
        <v>21</v>
      </c>
      <c r="B47" s="123"/>
    </row>
    <row r="48" spans="1:2" ht="12.75">
      <c r="A48" s="3" t="s">
        <v>76</v>
      </c>
      <c r="B48" s="3" t="s">
        <v>77</v>
      </c>
    </row>
    <row r="49" spans="1:2" ht="12.75">
      <c r="A49" s="4" t="s">
        <v>78</v>
      </c>
      <c r="B49" s="4" t="s">
        <v>79</v>
      </c>
    </row>
    <row r="50" spans="1:2" ht="12.75">
      <c r="A50" s="4" t="s">
        <v>80</v>
      </c>
      <c r="B50" s="4" t="s">
        <v>79</v>
      </c>
    </row>
    <row r="51" spans="1:2" ht="12.75">
      <c r="A51" s="4" t="s">
        <v>81</v>
      </c>
      <c r="B51" s="4" t="s">
        <v>79</v>
      </c>
    </row>
    <row r="52" spans="1:2" ht="12.75">
      <c r="A52" s="4" t="s">
        <v>82</v>
      </c>
      <c r="B52" s="4" t="s">
        <v>83</v>
      </c>
    </row>
    <row r="53" spans="1:2" ht="12.75">
      <c r="A53" s="4" t="s">
        <v>84</v>
      </c>
      <c r="B53" s="4" t="s">
        <v>79</v>
      </c>
    </row>
    <row r="54" spans="1:2" ht="12.75">
      <c r="A54" s="4" t="s">
        <v>85</v>
      </c>
      <c r="B54" s="4" t="s">
        <v>86</v>
      </c>
    </row>
    <row r="55" spans="1:2" ht="12.75">
      <c r="A55" s="4" t="s">
        <v>87</v>
      </c>
      <c r="B55" s="4" t="s">
        <v>86</v>
      </c>
    </row>
    <row r="56" spans="1:2" ht="12.75">
      <c r="A56" s="4" t="s">
        <v>88</v>
      </c>
      <c r="B56" s="4" t="s">
        <v>86</v>
      </c>
    </row>
    <row r="57" spans="1:2" ht="12.75">
      <c r="A57" s="4" t="s">
        <v>89</v>
      </c>
      <c r="B57" s="4" t="s">
        <v>86</v>
      </c>
    </row>
    <row r="58" spans="1:2" ht="12.75">
      <c r="A58" s="4" t="s">
        <v>90</v>
      </c>
      <c r="B58" s="4" t="s">
        <v>86</v>
      </c>
    </row>
    <row r="59" spans="1:2" ht="12.75">
      <c r="A59" s="4" t="s">
        <v>91</v>
      </c>
      <c r="B59" s="4" t="s">
        <v>86</v>
      </c>
    </row>
    <row r="60" spans="1:2" ht="12.75">
      <c r="A60" s="4" t="s">
        <v>92</v>
      </c>
      <c r="B60" s="4" t="s">
        <v>79</v>
      </c>
    </row>
    <row r="61" spans="1:2" ht="12.75">
      <c r="A61" s="4" t="s">
        <v>136</v>
      </c>
      <c r="B61" s="4" t="s">
        <v>93</v>
      </c>
    </row>
    <row r="62" spans="1:2" ht="12.75">
      <c r="A62" s="4" t="s">
        <v>94</v>
      </c>
      <c r="B62" s="4" t="s">
        <v>79</v>
      </c>
    </row>
    <row r="63" spans="1:2" ht="12.75">
      <c r="A63" s="4" t="s">
        <v>95</v>
      </c>
      <c r="B63" s="4" t="s">
        <v>79</v>
      </c>
    </row>
    <row r="64" spans="1:2" ht="12.75">
      <c r="A64" s="4" t="s">
        <v>96</v>
      </c>
      <c r="B64" s="4" t="s">
        <v>93</v>
      </c>
    </row>
    <row r="65" spans="1:2" ht="15.75">
      <c r="A65" s="123" t="s">
        <v>97</v>
      </c>
      <c r="B65" s="123"/>
    </row>
    <row r="66" spans="1:2" ht="12.75">
      <c r="A66" s="3" t="s">
        <v>98</v>
      </c>
      <c r="B66" s="3" t="s">
        <v>77</v>
      </c>
    </row>
    <row r="67" spans="1:2" ht="12.75">
      <c r="A67" s="4" t="s">
        <v>99</v>
      </c>
      <c r="B67" s="4" t="s">
        <v>79</v>
      </c>
    </row>
    <row r="68" spans="1:2" ht="12.75">
      <c r="A68" s="4" t="s">
        <v>99</v>
      </c>
      <c r="B68" s="4" t="s">
        <v>86</v>
      </c>
    </row>
    <row r="69" spans="1:2" ht="12.75">
      <c r="A69" s="4" t="s">
        <v>100</v>
      </c>
      <c r="B69" s="4" t="s">
        <v>101</v>
      </c>
    </row>
    <row r="70" spans="1:2" ht="12.75">
      <c r="A70" s="4" t="s">
        <v>102</v>
      </c>
      <c r="B70" s="4" t="s">
        <v>83</v>
      </c>
    </row>
    <row r="71" spans="1:2" ht="12.75">
      <c r="A71" s="4" t="s">
        <v>103</v>
      </c>
      <c r="B71" s="4" t="s">
        <v>101</v>
      </c>
    </row>
    <row r="72" spans="1:2" ht="12.75">
      <c r="A72" s="4" t="s">
        <v>104</v>
      </c>
      <c r="B72" s="4" t="s">
        <v>83</v>
      </c>
    </row>
    <row r="73" spans="1:2" ht="12.75">
      <c r="A73" s="4" t="s">
        <v>105</v>
      </c>
      <c r="B73" s="4" t="s">
        <v>86</v>
      </c>
    </row>
    <row r="74" spans="1:2" ht="12.75">
      <c r="A74" s="4" t="s">
        <v>105</v>
      </c>
      <c r="B74" s="4" t="s">
        <v>79</v>
      </c>
    </row>
    <row r="75" spans="1:2" ht="12.75">
      <c r="A75" s="4" t="s">
        <v>106</v>
      </c>
      <c r="B75" s="4" t="s">
        <v>79</v>
      </c>
    </row>
    <row r="76" spans="1:2" ht="12.75">
      <c r="A76" s="4" t="s">
        <v>107</v>
      </c>
      <c r="B76" s="4" t="s">
        <v>86</v>
      </c>
    </row>
    <row r="77" spans="1:2" ht="12.75">
      <c r="A77" s="4" t="s">
        <v>108</v>
      </c>
      <c r="B77" s="4" t="s">
        <v>93</v>
      </c>
    </row>
    <row r="78" spans="1:2" ht="12.75">
      <c r="A78" s="4" t="s">
        <v>108</v>
      </c>
      <c r="B78" s="4" t="s">
        <v>83</v>
      </c>
    </row>
    <row r="79" spans="1:2" ht="12.75">
      <c r="A79" s="4" t="s">
        <v>109</v>
      </c>
      <c r="B79" s="4" t="s">
        <v>93</v>
      </c>
    </row>
    <row r="80" spans="1:2" ht="12.75">
      <c r="A80" s="4" t="s">
        <v>137</v>
      </c>
      <c r="B80" s="4" t="s">
        <v>93</v>
      </c>
    </row>
    <row r="81" spans="1:2" ht="15.75">
      <c r="A81" s="123" t="s">
        <v>23</v>
      </c>
      <c r="B81" s="123"/>
    </row>
    <row r="82" spans="1:2" ht="12.75">
      <c r="A82" s="122" t="s">
        <v>110</v>
      </c>
      <c r="B82" s="122"/>
    </row>
    <row r="83" spans="1:2" ht="12.75">
      <c r="A83" s="122" t="s">
        <v>111</v>
      </c>
      <c r="B83" s="122"/>
    </row>
    <row r="84" spans="1:2" ht="12.75">
      <c r="A84" s="122" t="s">
        <v>112</v>
      </c>
      <c r="B84" s="122"/>
    </row>
    <row r="85" spans="1:2" ht="12.75">
      <c r="A85" s="122" t="s">
        <v>113</v>
      </c>
      <c r="B85" s="122"/>
    </row>
    <row r="86" spans="1:2" ht="12.75">
      <c r="A86" s="122" t="s">
        <v>114</v>
      </c>
      <c r="B86" s="122"/>
    </row>
    <row r="87" spans="1:2" ht="12.75">
      <c r="A87" s="122" t="s">
        <v>115</v>
      </c>
      <c r="B87" s="122"/>
    </row>
    <row r="88" spans="1:2" ht="12.75">
      <c r="A88" s="122" t="s">
        <v>116</v>
      </c>
      <c r="B88" s="122"/>
    </row>
    <row r="89" spans="1:2" ht="12.75">
      <c r="A89" s="122" t="s">
        <v>117</v>
      </c>
      <c r="B89" s="122"/>
    </row>
  </sheetData>
  <sheetProtection/>
  <mergeCells count="46">
    <mergeCell ref="A14:B14"/>
    <mergeCell ref="A15:B15"/>
    <mergeCell ref="A1:B1"/>
    <mergeCell ref="A13:B13"/>
    <mergeCell ref="A81:B81"/>
    <mergeCell ref="A37:B37"/>
    <mergeCell ref="A27:B27"/>
    <mergeCell ref="A31:B31"/>
    <mergeCell ref="A32:B32"/>
    <mergeCell ref="A33:B33"/>
    <mergeCell ref="A18:B18"/>
    <mergeCell ref="A16:B16"/>
    <mergeCell ref="A17:B17"/>
    <mergeCell ref="A23:B23"/>
    <mergeCell ref="A24:B24"/>
    <mergeCell ref="A25:B25"/>
    <mergeCell ref="A22:B22"/>
    <mergeCell ref="A19:B19"/>
    <mergeCell ref="A20:B20"/>
    <mergeCell ref="A21:B21"/>
    <mergeCell ref="A26:B26"/>
    <mergeCell ref="A28:B28"/>
    <mergeCell ref="A29:B29"/>
    <mergeCell ref="A30:B30"/>
    <mergeCell ref="A38:B38"/>
    <mergeCell ref="A36:B36"/>
    <mergeCell ref="A35:B35"/>
    <mergeCell ref="A34:B34"/>
    <mergeCell ref="A40:B40"/>
    <mergeCell ref="A41:B41"/>
    <mergeCell ref="A39:B39"/>
    <mergeCell ref="A42:B42"/>
    <mergeCell ref="A65:B65"/>
    <mergeCell ref="A43:B43"/>
    <mergeCell ref="A44:B44"/>
    <mergeCell ref="A45:B45"/>
    <mergeCell ref="A46:B46"/>
    <mergeCell ref="A47:B47"/>
    <mergeCell ref="A82:B82"/>
    <mergeCell ref="A83:B83"/>
    <mergeCell ref="A84:B84"/>
    <mergeCell ref="A89:B89"/>
    <mergeCell ref="A85:B85"/>
    <mergeCell ref="A86:B86"/>
    <mergeCell ref="A87:B87"/>
    <mergeCell ref="A88:B88"/>
  </mergeCells>
  <printOptions horizontalCentered="1"/>
  <pageMargins left="0.1968503937007874" right="0.1968503937007874" top="0.5905511811023623" bottom="0.5905511811023623" header="0.31496062992125984" footer="0.31496062992125984"/>
  <pageSetup fitToHeight="1" fitToWidth="1" horizontalDpi="600" verticalDpi="600" orientation="portrait" scale="64" r:id="rId1"/>
  <headerFooter alignWithMargins="0">
    <oddHeader>&amp;C&amp;A</oddHeader>
    <oddFooter>&amp;C&amp;F&amp;RPage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wb323203</dc:creator>
  <cp:keywords/>
  <dc:description/>
  <cp:lastModifiedBy>Marlon Ivan Mendoza Garcia - PAS</cp:lastModifiedBy>
  <cp:lastPrinted>2012-02-17T15:35:24Z</cp:lastPrinted>
  <dcterms:created xsi:type="dcterms:W3CDTF">2008-08-01T19:30:21Z</dcterms:created>
  <dcterms:modified xsi:type="dcterms:W3CDTF">2012-05-04T15:31:12Z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